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ICE VERSA\_CHICAGO PROJECTS\15-03-2120 2015 TIGER Grant Application Assistance for Oak Park\Analysis\BCA\Oak Park Templates\"/>
    </mc:Choice>
  </mc:AlternateContent>
  <bookViews>
    <workbookView xWindow="0" yWindow="0" windowWidth="18015" windowHeight="8265" activeTab="4"/>
  </bookViews>
  <sheets>
    <sheet name="Summary" sheetId="7" r:id="rId1"/>
    <sheet name="Transit" sheetId="4" r:id="rId2"/>
    <sheet name="Safety" sheetId="6" r:id="rId3"/>
    <sheet name="CPI" sheetId="5" r:id="rId4"/>
    <sheet name="Ridership Growth Calculations" sheetId="8" r:id="rId5"/>
  </sheets>
  <calcPr calcId="152511"/>
</workbook>
</file>

<file path=xl/calcChain.xml><?xml version="1.0" encoding="utf-8"?>
<calcChain xmlns="http://schemas.openxmlformats.org/spreadsheetml/2006/main">
  <c r="I6" i="4" l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5" i="4"/>
  <c r="D89" i="4"/>
  <c r="E89" i="4" s="1"/>
  <c r="G89" i="4" s="1"/>
  <c r="H89" i="4" s="1"/>
  <c r="M89" i="4"/>
  <c r="N89" i="4"/>
  <c r="R89" i="4"/>
  <c r="R90" i="4" s="1"/>
  <c r="S90" i="4" s="1"/>
  <c r="U90" i="4" s="1"/>
  <c r="V90" i="4" s="1"/>
  <c r="S89" i="4"/>
  <c r="U89" i="4" s="1"/>
  <c r="V89" i="4" s="1"/>
  <c r="Z89" i="4"/>
  <c r="D90" i="4"/>
  <c r="E90" i="4"/>
  <c r="G90" i="4" s="1"/>
  <c r="H90" i="4" s="1"/>
  <c r="M90" i="4"/>
  <c r="N90" i="4"/>
  <c r="Z90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31" i="4"/>
  <c r="M31" i="4"/>
  <c r="R4" i="4"/>
  <c r="B25" i="8"/>
  <c r="C25" i="8"/>
  <c r="C26" i="8" s="1"/>
  <c r="D25" i="8"/>
  <c r="E25" i="8"/>
  <c r="F25" i="8"/>
  <c r="G25" i="8"/>
  <c r="G26" i="8" s="1"/>
  <c r="H25" i="8"/>
  <c r="I25" i="8"/>
  <c r="J25" i="8"/>
  <c r="K25" i="8"/>
  <c r="K26" i="8" s="1"/>
  <c r="L25" i="8"/>
  <c r="G31" i="4"/>
  <c r="F4" i="8"/>
  <c r="G4" i="8"/>
  <c r="E4" i="8"/>
  <c r="D4" i="8"/>
  <c r="C4" i="8"/>
  <c r="B4" i="8"/>
  <c r="D4" i="4"/>
  <c r="F26" i="8" l="1"/>
  <c r="B6" i="8"/>
  <c r="I26" i="8"/>
  <c r="E26" i="8"/>
  <c r="H26" i="8"/>
  <c r="D26" i="8"/>
  <c r="B28" i="8" s="1"/>
  <c r="J26" i="8"/>
  <c r="B26" i="8"/>
  <c r="C6" i="7"/>
  <c r="W4" i="4" l="1"/>
  <c r="M87" i="4"/>
  <c r="W6" i="6" l="1"/>
  <c r="W7" i="6" s="1"/>
  <c r="W8" i="6" s="1"/>
  <c r="W9" i="6" s="1"/>
  <c r="Q6" i="6"/>
  <c r="Q7" i="6" s="1"/>
  <c r="Q8" i="6" s="1"/>
  <c r="Q9" i="6" s="1"/>
  <c r="K6" i="6"/>
  <c r="K7" i="6" s="1"/>
  <c r="K8" i="6" s="1"/>
  <c r="K9" i="6" s="1"/>
  <c r="E6" i="6"/>
  <c r="E7" i="6" s="1"/>
  <c r="E8" i="6" s="1"/>
  <c r="E9" i="6" s="1"/>
  <c r="W5" i="4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R6" i="6"/>
  <c r="X5" i="6"/>
  <c r="R5" i="6"/>
  <c r="L5" i="6"/>
  <c r="F5" i="6"/>
  <c r="W90" i="4" l="1"/>
  <c r="X90" i="4" s="1"/>
  <c r="X89" i="4"/>
  <c r="J90" i="4"/>
  <c r="J89" i="4"/>
  <c r="K10" i="6"/>
  <c r="N9" i="6"/>
  <c r="W10" i="6"/>
  <c r="Z9" i="6"/>
  <c r="E10" i="6"/>
  <c r="H9" i="6"/>
  <c r="Q10" i="6"/>
  <c r="T9" i="6"/>
  <c r="L6" i="6"/>
  <c r="X6" i="6"/>
  <c r="L7" i="6"/>
  <c r="X7" i="6"/>
  <c r="R8" i="6"/>
  <c r="F6" i="6"/>
  <c r="R7" i="6"/>
  <c r="P89" i="4" l="1"/>
  <c r="O89" i="4"/>
  <c r="AA89" i="4"/>
  <c r="AB89" i="4"/>
  <c r="O90" i="4"/>
  <c r="P90" i="4"/>
  <c r="AA90" i="4"/>
  <c r="AB90" i="4"/>
  <c r="Q11" i="6"/>
  <c r="T10" i="6"/>
  <c r="W11" i="6"/>
  <c r="Z10" i="6"/>
  <c r="E11" i="6"/>
  <c r="H10" i="6"/>
  <c r="K11" i="6"/>
  <c r="N10" i="6"/>
  <c r="F7" i="6"/>
  <c r="X8" i="6"/>
  <c r="R9" i="6"/>
  <c r="S9" i="6" s="1"/>
  <c r="L8" i="6"/>
  <c r="E14" i="5"/>
  <c r="D4" i="5"/>
  <c r="D5" i="5"/>
  <c r="D6" i="5"/>
  <c r="D7" i="5"/>
  <c r="D8" i="5"/>
  <c r="D9" i="5"/>
  <c r="D10" i="5"/>
  <c r="D11" i="5"/>
  <c r="D12" i="5"/>
  <c r="D3" i="5"/>
  <c r="K12" i="6" l="1"/>
  <c r="N11" i="6"/>
  <c r="W12" i="6"/>
  <c r="Z11" i="6"/>
  <c r="E12" i="6"/>
  <c r="H11" i="6"/>
  <c r="Q12" i="6"/>
  <c r="T11" i="6"/>
  <c r="L9" i="6"/>
  <c r="M9" i="6" s="1"/>
  <c r="X9" i="6"/>
  <c r="Y9" i="6" s="1"/>
  <c r="R10" i="6"/>
  <c r="S10" i="6" s="1"/>
  <c r="F8" i="6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8" i="4"/>
  <c r="R5" i="4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R25" i="4" l="1"/>
  <c r="R26" i="4" s="1"/>
  <c r="R27" i="4" s="1"/>
  <c r="R28" i="4" s="1"/>
  <c r="R29" i="4" s="1"/>
  <c r="R30" i="4" s="1"/>
  <c r="R31" i="4" s="1"/>
  <c r="W13" i="6"/>
  <c r="Z12" i="6"/>
  <c r="E13" i="6"/>
  <c r="H12" i="6"/>
  <c r="K13" i="6"/>
  <c r="N12" i="6"/>
  <c r="Q13" i="6"/>
  <c r="T12" i="6"/>
  <c r="F9" i="6"/>
  <c r="G9" i="6" s="1"/>
  <c r="X10" i="6"/>
  <c r="Y10" i="6" s="1"/>
  <c r="R11" i="6"/>
  <c r="S11" i="6" s="1"/>
  <c r="L10" i="6"/>
  <c r="M10" i="6" s="1"/>
  <c r="E31" i="4"/>
  <c r="H31" i="4" s="1"/>
  <c r="J31" i="4" s="1"/>
  <c r="D32" i="4"/>
  <c r="P31" i="4" l="1"/>
  <c r="O31" i="4"/>
  <c r="R32" i="4"/>
  <c r="R33" i="4" s="1"/>
  <c r="S31" i="4"/>
  <c r="U31" i="4" s="1"/>
  <c r="V31" i="4" s="1"/>
  <c r="X31" i="4" s="1"/>
  <c r="K14" i="6"/>
  <c r="N13" i="6"/>
  <c r="W14" i="6"/>
  <c r="Z13" i="6"/>
  <c r="Q14" i="6"/>
  <c r="T13" i="6"/>
  <c r="E14" i="6"/>
  <c r="H13" i="6"/>
  <c r="L11" i="6"/>
  <c r="M11" i="6" s="1"/>
  <c r="X11" i="6"/>
  <c r="Y11" i="6" s="1"/>
  <c r="R12" i="6"/>
  <c r="S12" i="6" s="1"/>
  <c r="F10" i="6"/>
  <c r="G10" i="6" s="1"/>
  <c r="D33" i="4"/>
  <c r="E32" i="4"/>
  <c r="G32" i="4" s="1"/>
  <c r="H32" i="4" s="1"/>
  <c r="J32" i="4" s="1"/>
  <c r="AB31" i="4" l="1"/>
  <c r="AA31" i="4"/>
  <c r="O32" i="4"/>
  <c r="P32" i="4"/>
  <c r="S32" i="4"/>
  <c r="U32" i="4" s="1"/>
  <c r="V32" i="4" s="1"/>
  <c r="X32" i="4" s="1"/>
  <c r="E15" i="6"/>
  <c r="H14" i="6"/>
  <c r="W15" i="6"/>
  <c r="Z14" i="6"/>
  <c r="Q15" i="6"/>
  <c r="T14" i="6"/>
  <c r="K15" i="6"/>
  <c r="N14" i="6"/>
  <c r="F11" i="6"/>
  <c r="G11" i="6" s="1"/>
  <c r="R13" i="6"/>
  <c r="S13" i="6" s="1"/>
  <c r="L12" i="6"/>
  <c r="M12" i="6" s="1"/>
  <c r="X12" i="6"/>
  <c r="Y12" i="6" s="1"/>
  <c r="S33" i="4"/>
  <c r="U33" i="4" s="1"/>
  <c r="V33" i="4" s="1"/>
  <c r="X33" i="4" s="1"/>
  <c r="R34" i="4"/>
  <c r="D34" i="4"/>
  <c r="E33" i="4"/>
  <c r="G33" i="4" s="1"/>
  <c r="H33" i="4" s="1"/>
  <c r="J33" i="4" s="1"/>
  <c r="O33" i="4" l="1"/>
  <c r="P33" i="4"/>
  <c r="AA32" i="4"/>
  <c r="AB32" i="4"/>
  <c r="AA33" i="4"/>
  <c r="AB33" i="4"/>
  <c r="K16" i="6"/>
  <c r="N15" i="6"/>
  <c r="W16" i="6"/>
  <c r="Z15" i="6"/>
  <c r="Q16" i="6"/>
  <c r="T15" i="6"/>
  <c r="E16" i="6"/>
  <c r="H15" i="6"/>
  <c r="L13" i="6"/>
  <c r="M13" i="6" s="1"/>
  <c r="F12" i="6"/>
  <c r="G12" i="6" s="1"/>
  <c r="R14" i="6"/>
  <c r="S14" i="6" s="1"/>
  <c r="X13" i="6"/>
  <c r="Y13" i="6" s="1"/>
  <c r="D35" i="4"/>
  <c r="E34" i="4"/>
  <c r="G34" i="4" s="1"/>
  <c r="H34" i="4" s="1"/>
  <c r="J34" i="4" s="1"/>
  <c r="S34" i="4"/>
  <c r="U34" i="4" s="1"/>
  <c r="V34" i="4" s="1"/>
  <c r="X34" i="4" s="1"/>
  <c r="R35" i="4"/>
  <c r="O34" i="4" l="1"/>
  <c r="P34" i="4"/>
  <c r="AA34" i="4"/>
  <c r="AB34" i="4"/>
  <c r="E17" i="6"/>
  <c r="H16" i="6"/>
  <c r="W17" i="6"/>
  <c r="Z16" i="6"/>
  <c r="Q17" i="6"/>
  <c r="T16" i="6"/>
  <c r="K17" i="6"/>
  <c r="N16" i="6"/>
  <c r="R15" i="6"/>
  <c r="S15" i="6" s="1"/>
  <c r="L14" i="6"/>
  <c r="M14" i="6" s="1"/>
  <c r="X14" i="6"/>
  <c r="Y14" i="6" s="1"/>
  <c r="F13" i="6"/>
  <c r="G13" i="6" s="1"/>
  <c r="S35" i="4"/>
  <c r="U35" i="4" s="1"/>
  <c r="V35" i="4" s="1"/>
  <c r="X35" i="4" s="1"/>
  <c r="R36" i="4"/>
  <c r="D36" i="4"/>
  <c r="E35" i="4"/>
  <c r="G35" i="4" s="1"/>
  <c r="H35" i="4" s="1"/>
  <c r="J35" i="4" s="1"/>
  <c r="AA35" i="4" l="1"/>
  <c r="AB35" i="4"/>
  <c r="O35" i="4"/>
  <c r="P35" i="4"/>
  <c r="K18" i="6"/>
  <c r="N17" i="6"/>
  <c r="W18" i="6"/>
  <c r="Z17" i="6"/>
  <c r="Q18" i="6"/>
  <c r="T17" i="6"/>
  <c r="E18" i="6"/>
  <c r="H17" i="6"/>
  <c r="R16" i="6"/>
  <c r="S16" i="6" s="1"/>
  <c r="X15" i="6"/>
  <c r="Y15" i="6" s="1"/>
  <c r="F14" i="6"/>
  <c r="G14" i="6" s="1"/>
  <c r="L15" i="6"/>
  <c r="M15" i="6" s="1"/>
  <c r="S36" i="4"/>
  <c r="U36" i="4" s="1"/>
  <c r="V36" i="4" s="1"/>
  <c r="X36" i="4" s="1"/>
  <c r="R37" i="4"/>
  <c r="D37" i="4"/>
  <c r="E36" i="4"/>
  <c r="G36" i="4" s="1"/>
  <c r="H36" i="4" s="1"/>
  <c r="J36" i="4" s="1"/>
  <c r="AA36" i="4" l="1"/>
  <c r="AB36" i="4"/>
  <c r="O36" i="4"/>
  <c r="P36" i="4"/>
  <c r="E19" i="6"/>
  <c r="H18" i="6"/>
  <c r="W19" i="6"/>
  <c r="Z18" i="6"/>
  <c r="Q19" i="6"/>
  <c r="T18" i="6"/>
  <c r="K19" i="6"/>
  <c r="N18" i="6"/>
  <c r="F15" i="6"/>
  <c r="G15" i="6" s="1"/>
  <c r="R17" i="6"/>
  <c r="S17" i="6" s="1"/>
  <c r="L16" i="6"/>
  <c r="M16" i="6" s="1"/>
  <c r="X16" i="6"/>
  <c r="Y16" i="6" s="1"/>
  <c r="S37" i="4"/>
  <c r="U37" i="4" s="1"/>
  <c r="V37" i="4" s="1"/>
  <c r="X37" i="4" s="1"/>
  <c r="R38" i="4"/>
  <c r="E37" i="4"/>
  <c r="G37" i="4" s="1"/>
  <c r="H37" i="4" s="1"/>
  <c r="J37" i="4" s="1"/>
  <c r="D38" i="4"/>
  <c r="AA37" i="4" l="1"/>
  <c r="AB37" i="4"/>
  <c r="O37" i="4"/>
  <c r="P37" i="4"/>
  <c r="K20" i="6"/>
  <c r="N19" i="6"/>
  <c r="W20" i="6"/>
  <c r="Z19" i="6"/>
  <c r="Q20" i="6"/>
  <c r="T19" i="6"/>
  <c r="E20" i="6"/>
  <c r="H19" i="6"/>
  <c r="L17" i="6"/>
  <c r="M17" i="6" s="1"/>
  <c r="F16" i="6"/>
  <c r="G16" i="6" s="1"/>
  <c r="R18" i="6"/>
  <c r="S18" i="6" s="1"/>
  <c r="X17" i="6"/>
  <c r="Y17" i="6" s="1"/>
  <c r="S38" i="4"/>
  <c r="U38" i="4" s="1"/>
  <c r="V38" i="4" s="1"/>
  <c r="X38" i="4" s="1"/>
  <c r="R39" i="4"/>
  <c r="D39" i="4"/>
  <c r="E38" i="4"/>
  <c r="G38" i="4" s="1"/>
  <c r="H38" i="4" s="1"/>
  <c r="J38" i="4" s="1"/>
  <c r="O38" i="4" l="1"/>
  <c r="P38" i="4"/>
  <c r="AA38" i="4"/>
  <c r="AB38" i="4"/>
  <c r="Q21" i="6"/>
  <c r="T20" i="6"/>
  <c r="K21" i="6"/>
  <c r="N20" i="6"/>
  <c r="E21" i="6"/>
  <c r="H20" i="6"/>
  <c r="W21" i="6"/>
  <c r="Z20" i="6"/>
  <c r="R19" i="6"/>
  <c r="S19" i="6" s="1"/>
  <c r="L18" i="6"/>
  <c r="M18" i="6" s="1"/>
  <c r="F17" i="6"/>
  <c r="G17" i="6" s="1"/>
  <c r="X18" i="6"/>
  <c r="Y18" i="6" s="1"/>
  <c r="S39" i="4"/>
  <c r="U39" i="4" s="1"/>
  <c r="V39" i="4" s="1"/>
  <c r="X39" i="4" s="1"/>
  <c r="R40" i="4"/>
  <c r="D40" i="4"/>
  <c r="E39" i="4"/>
  <c r="G39" i="4" s="1"/>
  <c r="H39" i="4" s="1"/>
  <c r="J39" i="4" s="1"/>
  <c r="O39" i="4" l="1"/>
  <c r="P39" i="4"/>
  <c r="AA39" i="4"/>
  <c r="AB39" i="4"/>
  <c r="E22" i="6"/>
  <c r="H21" i="6"/>
  <c r="Q22" i="6"/>
  <c r="T21" i="6"/>
  <c r="W22" i="6"/>
  <c r="Z21" i="6"/>
  <c r="K22" i="6"/>
  <c r="N21" i="6"/>
  <c r="R20" i="6"/>
  <c r="S20" i="6" s="1"/>
  <c r="L19" i="6"/>
  <c r="M19" i="6" s="1"/>
  <c r="F18" i="6"/>
  <c r="G18" i="6" s="1"/>
  <c r="X19" i="6"/>
  <c r="Y19" i="6" s="1"/>
  <c r="D41" i="4"/>
  <c r="E40" i="4"/>
  <c r="G40" i="4" s="1"/>
  <c r="H40" i="4" s="1"/>
  <c r="J40" i="4" s="1"/>
  <c r="S40" i="4"/>
  <c r="U40" i="4" s="1"/>
  <c r="V40" i="4" s="1"/>
  <c r="X40" i="4" s="1"/>
  <c r="R41" i="4"/>
  <c r="AA40" i="4" l="1"/>
  <c r="AB40" i="4"/>
  <c r="O40" i="4"/>
  <c r="P40" i="4"/>
  <c r="W23" i="6"/>
  <c r="Z22" i="6"/>
  <c r="E23" i="6"/>
  <c r="H22" i="6"/>
  <c r="K23" i="6"/>
  <c r="N22" i="6"/>
  <c r="Q23" i="6"/>
  <c r="T22" i="6"/>
  <c r="F19" i="6"/>
  <c r="G19" i="6" s="1"/>
  <c r="R21" i="6"/>
  <c r="S21" i="6" s="1"/>
  <c r="X20" i="6"/>
  <c r="Y20" i="6" s="1"/>
  <c r="L20" i="6"/>
  <c r="M20" i="6" s="1"/>
  <c r="E41" i="4"/>
  <c r="G41" i="4" s="1"/>
  <c r="H41" i="4" s="1"/>
  <c r="J41" i="4" s="1"/>
  <c r="D42" i="4"/>
  <c r="S41" i="4"/>
  <c r="U41" i="4" s="1"/>
  <c r="V41" i="4" s="1"/>
  <c r="X41" i="4" s="1"/>
  <c r="R42" i="4"/>
  <c r="AA41" i="4" l="1"/>
  <c r="AB41" i="4"/>
  <c r="O41" i="4"/>
  <c r="P41" i="4"/>
  <c r="K24" i="6"/>
  <c r="N23" i="6"/>
  <c r="W24" i="6"/>
  <c r="Z23" i="6"/>
  <c r="Q24" i="6"/>
  <c r="T23" i="6"/>
  <c r="E24" i="6"/>
  <c r="H23" i="6"/>
  <c r="F20" i="6"/>
  <c r="G20" i="6" s="1"/>
  <c r="X21" i="6"/>
  <c r="Y21" i="6" s="1"/>
  <c r="L21" i="6"/>
  <c r="M21" i="6" s="1"/>
  <c r="R22" i="6"/>
  <c r="S22" i="6" s="1"/>
  <c r="D43" i="4"/>
  <c r="E42" i="4"/>
  <c r="G42" i="4" s="1"/>
  <c r="H42" i="4" s="1"/>
  <c r="J42" i="4" s="1"/>
  <c r="S42" i="4"/>
  <c r="U42" i="4" s="1"/>
  <c r="V42" i="4" s="1"/>
  <c r="X42" i="4" s="1"/>
  <c r="R43" i="4"/>
  <c r="AA42" i="4" l="1"/>
  <c r="AB42" i="4"/>
  <c r="O42" i="4"/>
  <c r="P42" i="4"/>
  <c r="Q25" i="6"/>
  <c r="T24" i="6"/>
  <c r="K25" i="6"/>
  <c r="N24" i="6"/>
  <c r="E25" i="6"/>
  <c r="H24" i="6"/>
  <c r="W25" i="6"/>
  <c r="Z24" i="6"/>
  <c r="L22" i="6"/>
  <c r="M22" i="6" s="1"/>
  <c r="F21" i="6"/>
  <c r="G21" i="6" s="1"/>
  <c r="R23" i="6"/>
  <c r="S23" i="6" s="1"/>
  <c r="X22" i="6"/>
  <c r="Y22" i="6" s="1"/>
  <c r="D44" i="4"/>
  <c r="E43" i="4"/>
  <c r="G43" i="4" s="1"/>
  <c r="H43" i="4" s="1"/>
  <c r="J43" i="4" s="1"/>
  <c r="S43" i="4"/>
  <c r="U43" i="4" s="1"/>
  <c r="V43" i="4" s="1"/>
  <c r="X43" i="4" s="1"/>
  <c r="R44" i="4"/>
  <c r="AA43" i="4" l="1"/>
  <c r="AB43" i="4"/>
  <c r="O43" i="4"/>
  <c r="P43" i="4"/>
  <c r="E26" i="6"/>
  <c r="H25" i="6"/>
  <c r="Q26" i="6"/>
  <c r="T25" i="6"/>
  <c r="W26" i="6"/>
  <c r="Z25" i="6"/>
  <c r="K26" i="6"/>
  <c r="N25" i="6"/>
  <c r="R24" i="6"/>
  <c r="S24" i="6" s="1"/>
  <c r="L23" i="6"/>
  <c r="M23" i="6" s="1"/>
  <c r="F22" i="6"/>
  <c r="G22" i="6" s="1"/>
  <c r="X23" i="6"/>
  <c r="Y23" i="6" s="1"/>
  <c r="D45" i="4"/>
  <c r="E44" i="4"/>
  <c r="G44" i="4" s="1"/>
  <c r="H44" i="4" s="1"/>
  <c r="J44" i="4" s="1"/>
  <c r="S44" i="4"/>
  <c r="U44" i="4" s="1"/>
  <c r="V44" i="4" s="1"/>
  <c r="X44" i="4" s="1"/>
  <c r="R45" i="4"/>
  <c r="AA44" i="4" l="1"/>
  <c r="AB44" i="4"/>
  <c r="O44" i="4"/>
  <c r="P44" i="4"/>
  <c r="W27" i="6"/>
  <c r="Z26" i="6"/>
  <c r="E27" i="6"/>
  <c r="H26" i="6"/>
  <c r="K27" i="6"/>
  <c r="N26" i="6"/>
  <c r="Q27" i="6"/>
  <c r="T26" i="6"/>
  <c r="R25" i="6"/>
  <c r="S25" i="6" s="1"/>
  <c r="F23" i="6"/>
  <c r="G23" i="6" s="1"/>
  <c r="L24" i="6"/>
  <c r="M24" i="6" s="1"/>
  <c r="X24" i="6"/>
  <c r="Y24" i="6" s="1"/>
  <c r="E45" i="4"/>
  <c r="G45" i="4" s="1"/>
  <c r="H45" i="4" s="1"/>
  <c r="J45" i="4" s="1"/>
  <c r="D46" i="4"/>
  <c r="S45" i="4"/>
  <c r="U45" i="4" s="1"/>
  <c r="V45" i="4" s="1"/>
  <c r="X45" i="4" s="1"/>
  <c r="R46" i="4"/>
  <c r="O45" i="4" l="1"/>
  <c r="P45" i="4"/>
  <c r="AA45" i="4"/>
  <c r="AB45" i="4"/>
  <c r="K28" i="6"/>
  <c r="N27" i="6"/>
  <c r="W28" i="6"/>
  <c r="Z27" i="6"/>
  <c r="Q28" i="6"/>
  <c r="T27" i="6"/>
  <c r="E28" i="6"/>
  <c r="H27" i="6"/>
  <c r="R26" i="6"/>
  <c r="S26" i="6" s="1"/>
  <c r="L25" i="6"/>
  <c r="M25" i="6" s="1"/>
  <c r="F24" i="6"/>
  <c r="G24" i="6" s="1"/>
  <c r="X25" i="6"/>
  <c r="Y25" i="6" s="1"/>
  <c r="D47" i="4"/>
  <c r="E46" i="4"/>
  <c r="G46" i="4" s="1"/>
  <c r="H46" i="4" s="1"/>
  <c r="J46" i="4" s="1"/>
  <c r="S46" i="4"/>
  <c r="U46" i="4" s="1"/>
  <c r="V46" i="4" s="1"/>
  <c r="X46" i="4" s="1"/>
  <c r="R47" i="4"/>
  <c r="AA46" i="4" l="1"/>
  <c r="AB46" i="4"/>
  <c r="O46" i="4"/>
  <c r="P46" i="4"/>
  <c r="Q29" i="6"/>
  <c r="T28" i="6"/>
  <c r="K29" i="6"/>
  <c r="N28" i="6"/>
  <c r="E29" i="6"/>
  <c r="H28" i="6"/>
  <c r="W29" i="6"/>
  <c r="Z28" i="6"/>
  <c r="R27" i="6"/>
  <c r="S27" i="6" s="1"/>
  <c r="L26" i="6"/>
  <c r="M26" i="6" s="1"/>
  <c r="F25" i="6"/>
  <c r="G25" i="6" s="1"/>
  <c r="X26" i="6"/>
  <c r="Y26" i="6" s="1"/>
  <c r="E47" i="4"/>
  <c r="G47" i="4" s="1"/>
  <c r="H47" i="4" s="1"/>
  <c r="J47" i="4" s="1"/>
  <c r="D48" i="4"/>
  <c r="S47" i="4"/>
  <c r="U47" i="4" s="1"/>
  <c r="V47" i="4" s="1"/>
  <c r="X47" i="4" s="1"/>
  <c r="R48" i="4"/>
  <c r="O47" i="4" l="1"/>
  <c r="P47" i="4"/>
  <c r="AA47" i="4"/>
  <c r="AB47" i="4"/>
  <c r="E30" i="6"/>
  <c r="H29" i="6"/>
  <c r="Q30" i="6"/>
  <c r="T29" i="6"/>
  <c r="W30" i="6"/>
  <c r="Z29" i="6"/>
  <c r="K30" i="6"/>
  <c r="N29" i="6"/>
  <c r="R28" i="6"/>
  <c r="S28" i="6" s="1"/>
  <c r="X27" i="6"/>
  <c r="Y27" i="6" s="1"/>
  <c r="F26" i="6"/>
  <c r="G26" i="6" s="1"/>
  <c r="L27" i="6"/>
  <c r="M27" i="6" s="1"/>
  <c r="D49" i="4"/>
  <c r="E48" i="4"/>
  <c r="G48" i="4" s="1"/>
  <c r="H48" i="4" s="1"/>
  <c r="J48" i="4" s="1"/>
  <c r="S48" i="4"/>
  <c r="U48" i="4" s="1"/>
  <c r="V48" i="4" s="1"/>
  <c r="X48" i="4" s="1"/>
  <c r="R49" i="4"/>
  <c r="AA48" i="4" l="1"/>
  <c r="AB48" i="4"/>
  <c r="O48" i="4"/>
  <c r="P48" i="4"/>
  <c r="W31" i="6"/>
  <c r="Z30" i="6"/>
  <c r="E31" i="6"/>
  <c r="H30" i="6"/>
  <c r="K31" i="6"/>
  <c r="N30" i="6"/>
  <c r="Q31" i="6"/>
  <c r="T30" i="6"/>
  <c r="R29" i="6"/>
  <c r="S29" i="6" s="1"/>
  <c r="F27" i="6"/>
  <c r="G27" i="6" s="1"/>
  <c r="X28" i="6"/>
  <c r="Y28" i="6" s="1"/>
  <c r="L28" i="6"/>
  <c r="M28" i="6" s="1"/>
  <c r="D50" i="4"/>
  <c r="E49" i="4"/>
  <c r="G49" i="4" s="1"/>
  <c r="H49" i="4" s="1"/>
  <c r="J49" i="4" s="1"/>
  <c r="S49" i="4"/>
  <c r="U49" i="4" s="1"/>
  <c r="V49" i="4" s="1"/>
  <c r="X49" i="4" s="1"/>
  <c r="R50" i="4"/>
  <c r="AA49" i="4" l="1"/>
  <c r="AB49" i="4"/>
  <c r="O49" i="4"/>
  <c r="P49" i="4"/>
  <c r="K32" i="6"/>
  <c r="N31" i="6"/>
  <c r="W32" i="6"/>
  <c r="Z31" i="6"/>
  <c r="Q32" i="6"/>
  <c r="T31" i="6"/>
  <c r="E32" i="6"/>
  <c r="H31" i="6"/>
  <c r="R30" i="6"/>
  <c r="S30" i="6" s="1"/>
  <c r="X29" i="6"/>
  <c r="Y29" i="6" s="1"/>
  <c r="L29" i="6"/>
  <c r="M29" i="6" s="1"/>
  <c r="F28" i="6"/>
  <c r="G28" i="6" s="1"/>
  <c r="D51" i="4"/>
  <c r="E50" i="4"/>
  <c r="G50" i="4" s="1"/>
  <c r="H50" i="4" s="1"/>
  <c r="J50" i="4" s="1"/>
  <c r="S50" i="4"/>
  <c r="U50" i="4" s="1"/>
  <c r="V50" i="4" s="1"/>
  <c r="X50" i="4" s="1"/>
  <c r="R51" i="4"/>
  <c r="AA50" i="4" l="1"/>
  <c r="AB50" i="4"/>
  <c r="O50" i="4"/>
  <c r="P50" i="4"/>
  <c r="Q33" i="6"/>
  <c r="T32" i="6"/>
  <c r="K33" i="6"/>
  <c r="N32" i="6"/>
  <c r="E33" i="6"/>
  <c r="H32" i="6"/>
  <c r="W33" i="6"/>
  <c r="Z32" i="6"/>
  <c r="X30" i="6"/>
  <c r="Y30" i="6" s="1"/>
  <c r="L30" i="6"/>
  <c r="M30" i="6" s="1"/>
  <c r="R31" i="6"/>
  <c r="S31" i="6" s="1"/>
  <c r="F29" i="6"/>
  <c r="G29" i="6" s="1"/>
  <c r="E51" i="4"/>
  <c r="G51" i="4" s="1"/>
  <c r="H51" i="4" s="1"/>
  <c r="J51" i="4" s="1"/>
  <c r="D52" i="4"/>
  <c r="S51" i="4"/>
  <c r="U51" i="4" s="1"/>
  <c r="V51" i="4" s="1"/>
  <c r="X51" i="4" s="1"/>
  <c r="R52" i="4"/>
  <c r="O51" i="4" l="1"/>
  <c r="P51" i="4"/>
  <c r="AA51" i="4"/>
  <c r="AB51" i="4"/>
  <c r="E34" i="6"/>
  <c r="H33" i="6"/>
  <c r="Q34" i="6"/>
  <c r="T33" i="6"/>
  <c r="W34" i="6"/>
  <c r="Z33" i="6"/>
  <c r="K34" i="6"/>
  <c r="N33" i="6"/>
  <c r="R32" i="6"/>
  <c r="S32" i="6" s="1"/>
  <c r="X31" i="6"/>
  <c r="Y31" i="6" s="1"/>
  <c r="F30" i="6"/>
  <c r="G30" i="6" s="1"/>
  <c r="L31" i="6"/>
  <c r="M31" i="6" s="1"/>
  <c r="D53" i="4"/>
  <c r="E52" i="4"/>
  <c r="G52" i="4" s="1"/>
  <c r="H52" i="4" s="1"/>
  <c r="J52" i="4" s="1"/>
  <c r="S52" i="4"/>
  <c r="U52" i="4" s="1"/>
  <c r="V52" i="4" s="1"/>
  <c r="X52" i="4" s="1"/>
  <c r="R53" i="4"/>
  <c r="AA52" i="4" l="1"/>
  <c r="AB52" i="4"/>
  <c r="O52" i="4"/>
  <c r="P52" i="4"/>
  <c r="W35" i="6"/>
  <c r="Z34" i="6"/>
  <c r="E35" i="6"/>
  <c r="H34" i="6"/>
  <c r="K35" i="6"/>
  <c r="N34" i="6"/>
  <c r="Q35" i="6"/>
  <c r="T34" i="6"/>
  <c r="R33" i="6"/>
  <c r="S33" i="6" s="1"/>
  <c r="X32" i="6"/>
  <c r="Y32" i="6" s="1"/>
  <c r="F31" i="6"/>
  <c r="G31" i="6" s="1"/>
  <c r="L32" i="6"/>
  <c r="M32" i="6" s="1"/>
  <c r="D54" i="4"/>
  <c r="E53" i="4"/>
  <c r="G53" i="4" s="1"/>
  <c r="H53" i="4" s="1"/>
  <c r="J53" i="4" s="1"/>
  <c r="S53" i="4"/>
  <c r="U53" i="4" s="1"/>
  <c r="V53" i="4" s="1"/>
  <c r="X53" i="4" s="1"/>
  <c r="R54" i="4"/>
  <c r="AA53" i="4" l="1"/>
  <c r="AB53" i="4"/>
  <c r="O53" i="4"/>
  <c r="P53" i="4"/>
  <c r="K36" i="6"/>
  <c r="N35" i="6"/>
  <c r="W36" i="6"/>
  <c r="Z35" i="6"/>
  <c r="Q36" i="6"/>
  <c r="T35" i="6"/>
  <c r="E36" i="6"/>
  <c r="H35" i="6"/>
  <c r="R34" i="6"/>
  <c r="S34" i="6" s="1"/>
  <c r="X33" i="6"/>
  <c r="Y33" i="6" s="1"/>
  <c r="F32" i="6"/>
  <c r="G32" i="6" s="1"/>
  <c r="L33" i="6"/>
  <c r="M33" i="6" s="1"/>
  <c r="D55" i="4"/>
  <c r="E54" i="4"/>
  <c r="G54" i="4" s="1"/>
  <c r="H54" i="4" s="1"/>
  <c r="J54" i="4" s="1"/>
  <c r="S54" i="4"/>
  <c r="U54" i="4" s="1"/>
  <c r="V54" i="4" s="1"/>
  <c r="X54" i="4" s="1"/>
  <c r="R55" i="4"/>
  <c r="AA54" i="4" l="1"/>
  <c r="AB54" i="4"/>
  <c r="O54" i="4"/>
  <c r="P54" i="4"/>
  <c r="Q37" i="6"/>
  <c r="T36" i="6"/>
  <c r="K37" i="6"/>
  <c r="N36" i="6"/>
  <c r="E37" i="6"/>
  <c r="H36" i="6"/>
  <c r="W37" i="6"/>
  <c r="Z36" i="6"/>
  <c r="F33" i="6"/>
  <c r="G33" i="6" s="1"/>
  <c r="R35" i="6"/>
  <c r="S35" i="6" s="1"/>
  <c r="X34" i="6"/>
  <c r="Y34" i="6" s="1"/>
  <c r="L34" i="6"/>
  <c r="M34" i="6" s="1"/>
  <c r="E55" i="4"/>
  <c r="G55" i="4" s="1"/>
  <c r="H55" i="4" s="1"/>
  <c r="J55" i="4" s="1"/>
  <c r="D56" i="4"/>
  <c r="S55" i="4"/>
  <c r="U55" i="4" s="1"/>
  <c r="V55" i="4" s="1"/>
  <c r="X55" i="4" s="1"/>
  <c r="R56" i="4"/>
  <c r="O55" i="4" l="1"/>
  <c r="P55" i="4"/>
  <c r="AA55" i="4"/>
  <c r="AB55" i="4"/>
  <c r="E38" i="6"/>
  <c r="H37" i="6"/>
  <c r="Q38" i="6"/>
  <c r="T37" i="6"/>
  <c r="W38" i="6"/>
  <c r="Z37" i="6"/>
  <c r="K38" i="6"/>
  <c r="N37" i="6"/>
  <c r="F34" i="6"/>
  <c r="G34" i="6" s="1"/>
  <c r="X35" i="6"/>
  <c r="Y35" i="6" s="1"/>
  <c r="L35" i="6"/>
  <c r="M35" i="6" s="1"/>
  <c r="R36" i="6"/>
  <c r="S36" i="6" s="1"/>
  <c r="D57" i="4"/>
  <c r="E56" i="4"/>
  <c r="G56" i="4" s="1"/>
  <c r="H56" i="4" s="1"/>
  <c r="J56" i="4" s="1"/>
  <c r="S56" i="4"/>
  <c r="U56" i="4" s="1"/>
  <c r="V56" i="4" s="1"/>
  <c r="X56" i="4" s="1"/>
  <c r="R57" i="4"/>
  <c r="AA56" i="4" l="1"/>
  <c r="AB56" i="4"/>
  <c r="O56" i="4"/>
  <c r="P56" i="4"/>
  <c r="W39" i="6"/>
  <c r="Z38" i="6"/>
  <c r="E39" i="6"/>
  <c r="H38" i="6"/>
  <c r="K39" i="6"/>
  <c r="N38" i="6"/>
  <c r="Q39" i="6"/>
  <c r="T38" i="6"/>
  <c r="L36" i="6"/>
  <c r="M36" i="6" s="1"/>
  <c r="F35" i="6"/>
  <c r="G35" i="6" s="1"/>
  <c r="X36" i="6"/>
  <c r="Y36" i="6" s="1"/>
  <c r="R37" i="6"/>
  <c r="S37" i="6" s="1"/>
  <c r="D58" i="4"/>
  <c r="E57" i="4"/>
  <c r="G57" i="4" s="1"/>
  <c r="H57" i="4" s="1"/>
  <c r="J57" i="4" s="1"/>
  <c r="S57" i="4"/>
  <c r="U57" i="4" s="1"/>
  <c r="V57" i="4" s="1"/>
  <c r="X57" i="4" s="1"/>
  <c r="R58" i="4"/>
  <c r="AA57" i="4" l="1"/>
  <c r="AB57" i="4"/>
  <c r="O57" i="4"/>
  <c r="P57" i="4"/>
  <c r="K40" i="6"/>
  <c r="N39" i="6"/>
  <c r="W40" i="6"/>
  <c r="Z39" i="6"/>
  <c r="Q40" i="6"/>
  <c r="T39" i="6"/>
  <c r="E40" i="6"/>
  <c r="H39" i="6"/>
  <c r="L37" i="6"/>
  <c r="M37" i="6" s="1"/>
  <c r="X37" i="6"/>
  <c r="Y37" i="6" s="1"/>
  <c r="R38" i="6"/>
  <c r="S38" i="6" s="1"/>
  <c r="F36" i="6"/>
  <c r="G36" i="6" s="1"/>
  <c r="D59" i="4"/>
  <c r="E58" i="4"/>
  <c r="G58" i="4" s="1"/>
  <c r="H58" i="4" s="1"/>
  <c r="J58" i="4" s="1"/>
  <c r="S58" i="4"/>
  <c r="U58" i="4" s="1"/>
  <c r="V58" i="4" s="1"/>
  <c r="X58" i="4" s="1"/>
  <c r="R59" i="4"/>
  <c r="AA58" i="4" l="1"/>
  <c r="AB58" i="4"/>
  <c r="O58" i="4"/>
  <c r="P58" i="4"/>
  <c r="Q41" i="6"/>
  <c r="T40" i="6"/>
  <c r="K41" i="6"/>
  <c r="N40" i="6"/>
  <c r="E41" i="6"/>
  <c r="H40" i="6"/>
  <c r="W41" i="6"/>
  <c r="Z40" i="6"/>
  <c r="L38" i="6"/>
  <c r="M38" i="6" s="1"/>
  <c r="F37" i="6"/>
  <c r="G37" i="6" s="1"/>
  <c r="R39" i="6"/>
  <c r="S39" i="6" s="1"/>
  <c r="X38" i="6"/>
  <c r="Y38" i="6" s="1"/>
  <c r="E59" i="4"/>
  <c r="G59" i="4" s="1"/>
  <c r="H59" i="4" s="1"/>
  <c r="J59" i="4" s="1"/>
  <c r="D60" i="4"/>
  <c r="S59" i="4"/>
  <c r="U59" i="4" s="1"/>
  <c r="V59" i="4" s="1"/>
  <c r="X59" i="4" s="1"/>
  <c r="R60" i="4"/>
  <c r="O59" i="4" l="1"/>
  <c r="P59" i="4"/>
  <c r="AA59" i="4"/>
  <c r="AB59" i="4"/>
  <c r="Q42" i="6"/>
  <c r="T41" i="6"/>
  <c r="E42" i="6"/>
  <c r="H41" i="6"/>
  <c r="W42" i="6"/>
  <c r="Z41" i="6"/>
  <c r="K42" i="6"/>
  <c r="N41" i="6"/>
  <c r="L39" i="6"/>
  <c r="M39" i="6" s="1"/>
  <c r="F38" i="6"/>
  <c r="G38" i="6" s="1"/>
  <c r="R40" i="6"/>
  <c r="S40" i="6" s="1"/>
  <c r="X39" i="6"/>
  <c r="Y39" i="6" s="1"/>
  <c r="D61" i="4"/>
  <c r="E60" i="4"/>
  <c r="G60" i="4" s="1"/>
  <c r="H60" i="4" s="1"/>
  <c r="J60" i="4" s="1"/>
  <c r="S60" i="4"/>
  <c r="U60" i="4" s="1"/>
  <c r="V60" i="4" s="1"/>
  <c r="X60" i="4" s="1"/>
  <c r="R61" i="4"/>
  <c r="AA60" i="4" l="1"/>
  <c r="AB60" i="4"/>
  <c r="O60" i="4"/>
  <c r="P60" i="4"/>
  <c r="W43" i="6"/>
  <c r="Z42" i="6"/>
  <c r="Q43" i="6"/>
  <c r="T42" i="6"/>
  <c r="K43" i="6"/>
  <c r="N42" i="6"/>
  <c r="E43" i="6"/>
  <c r="H42" i="6"/>
  <c r="L40" i="6"/>
  <c r="M40" i="6" s="1"/>
  <c r="F39" i="6"/>
  <c r="G39" i="6" s="1"/>
  <c r="R41" i="6"/>
  <c r="S41" i="6" s="1"/>
  <c r="X40" i="6"/>
  <c r="Y40" i="6" s="1"/>
  <c r="D62" i="4"/>
  <c r="E61" i="4"/>
  <c r="G61" i="4" s="1"/>
  <c r="H61" i="4" s="1"/>
  <c r="J61" i="4" s="1"/>
  <c r="S61" i="4"/>
  <c r="U61" i="4" s="1"/>
  <c r="V61" i="4" s="1"/>
  <c r="X61" i="4" s="1"/>
  <c r="R62" i="4"/>
  <c r="AA61" i="4" l="1"/>
  <c r="AB61" i="4"/>
  <c r="O61" i="4"/>
  <c r="P61" i="4"/>
  <c r="E44" i="6"/>
  <c r="H43" i="6"/>
  <c r="Q44" i="6"/>
  <c r="T43" i="6"/>
  <c r="K44" i="6"/>
  <c r="N43" i="6"/>
  <c r="W44" i="6"/>
  <c r="Z43" i="6"/>
  <c r="R42" i="6"/>
  <c r="S42" i="6" s="1"/>
  <c r="L41" i="6"/>
  <c r="M41" i="6" s="1"/>
  <c r="F40" i="6"/>
  <c r="G40" i="6" s="1"/>
  <c r="X41" i="6"/>
  <c r="Y41" i="6" s="1"/>
  <c r="D63" i="4"/>
  <c r="E62" i="4"/>
  <c r="G62" i="4" s="1"/>
  <c r="H62" i="4" s="1"/>
  <c r="J62" i="4" s="1"/>
  <c r="S62" i="4"/>
  <c r="U62" i="4" s="1"/>
  <c r="V62" i="4" s="1"/>
  <c r="X62" i="4" s="1"/>
  <c r="R63" i="4"/>
  <c r="AA62" i="4" l="1"/>
  <c r="AB62" i="4"/>
  <c r="O62" i="4"/>
  <c r="P62" i="4"/>
  <c r="K45" i="6"/>
  <c r="N44" i="6"/>
  <c r="E45" i="6"/>
  <c r="H44" i="6"/>
  <c r="W45" i="6"/>
  <c r="Z44" i="6"/>
  <c r="Q45" i="6"/>
  <c r="T44" i="6"/>
  <c r="L42" i="6"/>
  <c r="M42" i="6" s="1"/>
  <c r="X42" i="6"/>
  <c r="Y42" i="6" s="1"/>
  <c r="F41" i="6"/>
  <c r="G41" i="6" s="1"/>
  <c r="R43" i="6"/>
  <c r="S43" i="6" s="1"/>
  <c r="E63" i="4"/>
  <c r="G63" i="4" s="1"/>
  <c r="H63" i="4" s="1"/>
  <c r="J63" i="4" s="1"/>
  <c r="D64" i="4"/>
  <c r="S63" i="4"/>
  <c r="U63" i="4" s="1"/>
  <c r="V63" i="4" s="1"/>
  <c r="X63" i="4" s="1"/>
  <c r="R64" i="4"/>
  <c r="O63" i="4" l="1"/>
  <c r="P63" i="4"/>
  <c r="AA63" i="4"/>
  <c r="AB63" i="4"/>
  <c r="W46" i="6"/>
  <c r="Z45" i="6"/>
  <c r="K46" i="6"/>
  <c r="N45" i="6"/>
  <c r="Q46" i="6"/>
  <c r="T45" i="6"/>
  <c r="E46" i="6"/>
  <c r="H45" i="6"/>
  <c r="F42" i="6"/>
  <c r="G42" i="6" s="1"/>
  <c r="L43" i="6"/>
  <c r="M43" i="6" s="1"/>
  <c r="R44" i="6"/>
  <c r="S44" i="6" s="1"/>
  <c r="X43" i="6"/>
  <c r="Y43" i="6" s="1"/>
  <c r="D65" i="4"/>
  <c r="E64" i="4"/>
  <c r="G64" i="4" s="1"/>
  <c r="H64" i="4" s="1"/>
  <c r="J64" i="4" s="1"/>
  <c r="S64" i="4"/>
  <c r="U64" i="4" s="1"/>
  <c r="V64" i="4" s="1"/>
  <c r="X64" i="4" s="1"/>
  <c r="R65" i="4"/>
  <c r="AA64" i="4" l="1"/>
  <c r="AB64" i="4"/>
  <c r="O64" i="4"/>
  <c r="P64" i="4"/>
  <c r="Q47" i="6"/>
  <c r="T46" i="6"/>
  <c r="W47" i="6"/>
  <c r="Z46" i="6"/>
  <c r="E47" i="6"/>
  <c r="H46" i="6"/>
  <c r="K47" i="6"/>
  <c r="N46" i="6"/>
  <c r="R45" i="6"/>
  <c r="S45" i="6" s="1"/>
  <c r="L44" i="6"/>
  <c r="M44" i="6" s="1"/>
  <c r="F43" i="6"/>
  <c r="G43" i="6" s="1"/>
  <c r="X44" i="6"/>
  <c r="Y44" i="6" s="1"/>
  <c r="D66" i="4"/>
  <c r="E65" i="4"/>
  <c r="G65" i="4" s="1"/>
  <c r="H65" i="4" s="1"/>
  <c r="J65" i="4" s="1"/>
  <c r="S65" i="4"/>
  <c r="U65" i="4" s="1"/>
  <c r="V65" i="4" s="1"/>
  <c r="X65" i="4" s="1"/>
  <c r="R66" i="4"/>
  <c r="AA65" i="4" l="1"/>
  <c r="AB65" i="4"/>
  <c r="O65" i="4"/>
  <c r="P65" i="4"/>
  <c r="E48" i="6"/>
  <c r="H47" i="6"/>
  <c r="Q48" i="6"/>
  <c r="T47" i="6"/>
  <c r="K48" i="6"/>
  <c r="N47" i="6"/>
  <c r="W48" i="6"/>
  <c r="Z47" i="6"/>
  <c r="F44" i="6"/>
  <c r="G44" i="6" s="1"/>
  <c r="L45" i="6"/>
  <c r="M45" i="6" s="1"/>
  <c r="R46" i="6"/>
  <c r="S46" i="6" s="1"/>
  <c r="X45" i="6"/>
  <c r="Y45" i="6" s="1"/>
  <c r="D67" i="4"/>
  <c r="E66" i="4"/>
  <c r="G66" i="4" s="1"/>
  <c r="H66" i="4" s="1"/>
  <c r="J66" i="4" s="1"/>
  <c r="S66" i="4"/>
  <c r="U66" i="4" s="1"/>
  <c r="V66" i="4" s="1"/>
  <c r="X66" i="4" s="1"/>
  <c r="R67" i="4"/>
  <c r="AA66" i="4" l="1"/>
  <c r="AB66" i="4"/>
  <c r="O66" i="4"/>
  <c r="P66" i="4"/>
  <c r="K49" i="6"/>
  <c r="N48" i="6"/>
  <c r="E49" i="6"/>
  <c r="H48" i="6"/>
  <c r="W49" i="6"/>
  <c r="Z48" i="6"/>
  <c r="Q49" i="6"/>
  <c r="T48" i="6"/>
  <c r="R47" i="6"/>
  <c r="S47" i="6" s="1"/>
  <c r="F45" i="6"/>
  <c r="G45" i="6" s="1"/>
  <c r="L46" i="6"/>
  <c r="M46" i="6" s="1"/>
  <c r="X46" i="6"/>
  <c r="Y46" i="6" s="1"/>
  <c r="E67" i="4"/>
  <c r="G67" i="4" s="1"/>
  <c r="H67" i="4" s="1"/>
  <c r="J67" i="4" s="1"/>
  <c r="D68" i="4"/>
  <c r="S67" i="4"/>
  <c r="U67" i="4" s="1"/>
  <c r="V67" i="4" s="1"/>
  <c r="X67" i="4" s="1"/>
  <c r="R68" i="4"/>
  <c r="O67" i="4" l="1"/>
  <c r="P67" i="4"/>
  <c r="AA67" i="4"/>
  <c r="AB67" i="4"/>
  <c r="W50" i="6"/>
  <c r="Z49" i="6"/>
  <c r="K50" i="6"/>
  <c r="N49" i="6"/>
  <c r="Q50" i="6"/>
  <c r="T49" i="6"/>
  <c r="E50" i="6"/>
  <c r="H49" i="6"/>
  <c r="R48" i="6"/>
  <c r="S48" i="6" s="1"/>
  <c r="F46" i="6"/>
  <c r="G46" i="6" s="1"/>
  <c r="L47" i="6"/>
  <c r="M47" i="6" s="1"/>
  <c r="X47" i="6"/>
  <c r="Y47" i="6" s="1"/>
  <c r="D69" i="4"/>
  <c r="E68" i="4"/>
  <c r="G68" i="4" s="1"/>
  <c r="H68" i="4" s="1"/>
  <c r="J68" i="4" s="1"/>
  <c r="S68" i="4"/>
  <c r="U68" i="4" s="1"/>
  <c r="V68" i="4" s="1"/>
  <c r="X68" i="4" s="1"/>
  <c r="R69" i="4"/>
  <c r="AA68" i="4" l="1"/>
  <c r="AB68" i="4"/>
  <c r="O68" i="4"/>
  <c r="P68" i="4"/>
  <c r="Q51" i="6"/>
  <c r="T50" i="6"/>
  <c r="W51" i="6"/>
  <c r="Z50" i="6"/>
  <c r="E51" i="6"/>
  <c r="H50" i="6"/>
  <c r="K51" i="6"/>
  <c r="N50" i="6"/>
  <c r="R49" i="6"/>
  <c r="S49" i="6" s="1"/>
  <c r="F47" i="6"/>
  <c r="G47" i="6" s="1"/>
  <c r="L48" i="6"/>
  <c r="M48" i="6" s="1"/>
  <c r="X48" i="6"/>
  <c r="Y48" i="6" s="1"/>
  <c r="D70" i="4"/>
  <c r="E69" i="4"/>
  <c r="G69" i="4" s="1"/>
  <c r="H69" i="4" s="1"/>
  <c r="J69" i="4" s="1"/>
  <c r="S69" i="4"/>
  <c r="U69" i="4" s="1"/>
  <c r="V69" i="4" s="1"/>
  <c r="X69" i="4" s="1"/>
  <c r="R70" i="4"/>
  <c r="AA69" i="4" l="1"/>
  <c r="AB69" i="4"/>
  <c r="O69" i="4"/>
  <c r="P69" i="4"/>
  <c r="E52" i="6"/>
  <c r="H51" i="6"/>
  <c r="Q52" i="6"/>
  <c r="T51" i="6"/>
  <c r="K52" i="6"/>
  <c r="N51" i="6"/>
  <c r="W52" i="6"/>
  <c r="Z51" i="6"/>
  <c r="L49" i="6"/>
  <c r="M49" i="6" s="1"/>
  <c r="R50" i="6"/>
  <c r="S50" i="6" s="1"/>
  <c r="F48" i="6"/>
  <c r="G48" i="6" s="1"/>
  <c r="X49" i="6"/>
  <c r="Y49" i="6" s="1"/>
  <c r="D71" i="4"/>
  <c r="E70" i="4"/>
  <c r="G70" i="4" s="1"/>
  <c r="H70" i="4" s="1"/>
  <c r="J70" i="4" s="1"/>
  <c r="S70" i="4"/>
  <c r="U70" i="4" s="1"/>
  <c r="V70" i="4" s="1"/>
  <c r="X70" i="4" s="1"/>
  <c r="R71" i="4"/>
  <c r="AA70" i="4" l="1"/>
  <c r="AB70" i="4"/>
  <c r="O70" i="4"/>
  <c r="P70" i="4"/>
  <c r="K53" i="6"/>
  <c r="N52" i="6"/>
  <c r="E53" i="6"/>
  <c r="H52" i="6"/>
  <c r="W53" i="6"/>
  <c r="Z52" i="6"/>
  <c r="Q53" i="6"/>
  <c r="T52" i="6"/>
  <c r="F49" i="6"/>
  <c r="G49" i="6" s="1"/>
  <c r="L50" i="6"/>
  <c r="M50" i="6" s="1"/>
  <c r="R51" i="6"/>
  <c r="S51" i="6" s="1"/>
  <c r="X50" i="6"/>
  <c r="Y50" i="6" s="1"/>
  <c r="E71" i="4"/>
  <c r="G71" i="4" s="1"/>
  <c r="H71" i="4" s="1"/>
  <c r="J71" i="4" s="1"/>
  <c r="D72" i="4"/>
  <c r="S71" i="4"/>
  <c r="U71" i="4" s="1"/>
  <c r="V71" i="4" s="1"/>
  <c r="X71" i="4" s="1"/>
  <c r="R72" i="4"/>
  <c r="O71" i="4" l="1"/>
  <c r="P71" i="4"/>
  <c r="AA71" i="4"/>
  <c r="AB71" i="4"/>
  <c r="W54" i="6"/>
  <c r="Z53" i="6"/>
  <c r="K54" i="6"/>
  <c r="N53" i="6"/>
  <c r="Q54" i="6"/>
  <c r="T53" i="6"/>
  <c r="E54" i="6"/>
  <c r="H53" i="6"/>
  <c r="R52" i="6"/>
  <c r="S52" i="6" s="1"/>
  <c r="F50" i="6"/>
  <c r="G50" i="6" s="1"/>
  <c r="L51" i="6"/>
  <c r="M51" i="6" s="1"/>
  <c r="X51" i="6"/>
  <c r="Y51" i="6" s="1"/>
  <c r="D73" i="4"/>
  <c r="E72" i="4"/>
  <c r="G72" i="4" s="1"/>
  <c r="H72" i="4" s="1"/>
  <c r="J72" i="4" s="1"/>
  <c r="S72" i="4"/>
  <c r="U72" i="4" s="1"/>
  <c r="V72" i="4" s="1"/>
  <c r="X72" i="4" s="1"/>
  <c r="R73" i="4"/>
  <c r="AA72" i="4" l="1"/>
  <c r="AB72" i="4"/>
  <c r="O72" i="4"/>
  <c r="P72" i="4"/>
  <c r="Q55" i="6"/>
  <c r="T54" i="6"/>
  <c r="W55" i="6"/>
  <c r="Z54" i="6"/>
  <c r="E55" i="6"/>
  <c r="H54" i="6"/>
  <c r="K55" i="6"/>
  <c r="N54" i="6"/>
  <c r="L52" i="6"/>
  <c r="M52" i="6" s="1"/>
  <c r="R53" i="6"/>
  <c r="S53" i="6" s="1"/>
  <c r="F51" i="6"/>
  <c r="G51" i="6" s="1"/>
  <c r="X52" i="6"/>
  <c r="Y52" i="6" s="1"/>
  <c r="D74" i="4"/>
  <c r="E73" i="4"/>
  <c r="G73" i="4" s="1"/>
  <c r="H73" i="4" s="1"/>
  <c r="J73" i="4" s="1"/>
  <c r="S73" i="4"/>
  <c r="U73" i="4" s="1"/>
  <c r="V73" i="4" s="1"/>
  <c r="X73" i="4" s="1"/>
  <c r="R74" i="4"/>
  <c r="AA73" i="4" l="1"/>
  <c r="AB73" i="4"/>
  <c r="O73" i="4"/>
  <c r="P73" i="4"/>
  <c r="E56" i="6"/>
  <c r="H55" i="6"/>
  <c r="Q56" i="6"/>
  <c r="T55" i="6"/>
  <c r="K56" i="6"/>
  <c r="N55" i="6"/>
  <c r="W56" i="6"/>
  <c r="Z55" i="6"/>
  <c r="F52" i="6"/>
  <c r="G52" i="6" s="1"/>
  <c r="L53" i="6"/>
  <c r="M53" i="6" s="1"/>
  <c r="R54" i="6"/>
  <c r="S54" i="6" s="1"/>
  <c r="X53" i="6"/>
  <c r="Y53" i="6" s="1"/>
  <c r="D75" i="4"/>
  <c r="E74" i="4"/>
  <c r="G74" i="4" s="1"/>
  <c r="H74" i="4" s="1"/>
  <c r="J74" i="4" s="1"/>
  <c r="S74" i="4"/>
  <c r="U74" i="4" s="1"/>
  <c r="V74" i="4" s="1"/>
  <c r="X74" i="4" s="1"/>
  <c r="R75" i="4"/>
  <c r="AA74" i="4" l="1"/>
  <c r="AB74" i="4"/>
  <c r="O74" i="4"/>
  <c r="P74" i="4"/>
  <c r="K57" i="6"/>
  <c r="N56" i="6"/>
  <c r="E57" i="6"/>
  <c r="H56" i="6"/>
  <c r="W57" i="6"/>
  <c r="Z56" i="6"/>
  <c r="Q57" i="6"/>
  <c r="T56" i="6"/>
  <c r="R55" i="6"/>
  <c r="S55" i="6" s="1"/>
  <c r="F53" i="6"/>
  <c r="G53" i="6" s="1"/>
  <c r="X54" i="6"/>
  <c r="Y54" i="6" s="1"/>
  <c r="L54" i="6"/>
  <c r="M54" i="6" s="1"/>
  <c r="E75" i="4"/>
  <c r="G75" i="4" s="1"/>
  <c r="H75" i="4" s="1"/>
  <c r="J75" i="4" s="1"/>
  <c r="D76" i="4"/>
  <c r="S75" i="4"/>
  <c r="U75" i="4" s="1"/>
  <c r="V75" i="4" s="1"/>
  <c r="X75" i="4" s="1"/>
  <c r="R76" i="4"/>
  <c r="O75" i="4" l="1"/>
  <c r="P75" i="4"/>
  <c r="AA75" i="4"/>
  <c r="AB75" i="4"/>
  <c r="W58" i="6"/>
  <c r="Z57" i="6"/>
  <c r="K58" i="6"/>
  <c r="N57" i="6"/>
  <c r="Q58" i="6"/>
  <c r="T57" i="6"/>
  <c r="E58" i="6"/>
  <c r="H57" i="6"/>
  <c r="R56" i="6"/>
  <c r="S56" i="6" s="1"/>
  <c r="X55" i="6"/>
  <c r="Y55" i="6" s="1"/>
  <c r="L55" i="6"/>
  <c r="M55" i="6" s="1"/>
  <c r="F54" i="6"/>
  <c r="G54" i="6" s="1"/>
  <c r="D77" i="4"/>
  <c r="E76" i="4"/>
  <c r="G76" i="4" s="1"/>
  <c r="H76" i="4" s="1"/>
  <c r="J76" i="4" s="1"/>
  <c r="S76" i="4"/>
  <c r="U76" i="4" s="1"/>
  <c r="V76" i="4" s="1"/>
  <c r="X76" i="4" s="1"/>
  <c r="R77" i="4"/>
  <c r="AA76" i="4" l="1"/>
  <c r="AB76" i="4"/>
  <c r="O76" i="4"/>
  <c r="P76" i="4"/>
  <c r="Q59" i="6"/>
  <c r="T58" i="6"/>
  <c r="W59" i="6"/>
  <c r="Z58" i="6"/>
  <c r="E59" i="6"/>
  <c r="H58" i="6"/>
  <c r="K59" i="6"/>
  <c r="N58" i="6"/>
  <c r="L56" i="6"/>
  <c r="M56" i="6" s="1"/>
  <c r="R57" i="6"/>
  <c r="S57" i="6" s="1"/>
  <c r="F55" i="6"/>
  <c r="G55" i="6" s="1"/>
  <c r="X56" i="6"/>
  <c r="Y56" i="6" s="1"/>
  <c r="D78" i="4"/>
  <c r="E77" i="4"/>
  <c r="G77" i="4" s="1"/>
  <c r="H77" i="4" s="1"/>
  <c r="J77" i="4" s="1"/>
  <c r="R78" i="4"/>
  <c r="S77" i="4"/>
  <c r="U77" i="4" s="1"/>
  <c r="V77" i="4" s="1"/>
  <c r="X77" i="4" s="1"/>
  <c r="AA77" i="4" l="1"/>
  <c r="AB77" i="4"/>
  <c r="O77" i="4"/>
  <c r="P77" i="4"/>
  <c r="E60" i="6"/>
  <c r="H59" i="6"/>
  <c r="Q60" i="6"/>
  <c r="T59" i="6"/>
  <c r="K60" i="6"/>
  <c r="N59" i="6"/>
  <c r="W60" i="6"/>
  <c r="Z59" i="6"/>
  <c r="X57" i="6"/>
  <c r="Y57" i="6" s="1"/>
  <c r="F56" i="6"/>
  <c r="G56" i="6" s="1"/>
  <c r="L57" i="6"/>
  <c r="M57" i="6" s="1"/>
  <c r="R58" i="6"/>
  <c r="S58" i="6" s="1"/>
  <c r="D79" i="4"/>
  <c r="E78" i="4"/>
  <c r="G78" i="4" s="1"/>
  <c r="H78" i="4" s="1"/>
  <c r="J78" i="4" s="1"/>
  <c r="S78" i="4"/>
  <c r="U78" i="4" s="1"/>
  <c r="V78" i="4" s="1"/>
  <c r="X78" i="4" s="1"/>
  <c r="R79" i="4"/>
  <c r="AA78" i="4" l="1"/>
  <c r="AB78" i="4"/>
  <c r="O78" i="4"/>
  <c r="P78" i="4"/>
  <c r="K61" i="6"/>
  <c r="N60" i="6"/>
  <c r="E61" i="6"/>
  <c r="H60" i="6"/>
  <c r="W61" i="6"/>
  <c r="Z60" i="6"/>
  <c r="Q61" i="6"/>
  <c r="T60" i="6"/>
  <c r="L58" i="6"/>
  <c r="M58" i="6" s="1"/>
  <c r="X58" i="6"/>
  <c r="Y58" i="6" s="1"/>
  <c r="R59" i="6"/>
  <c r="S59" i="6" s="1"/>
  <c r="F57" i="6"/>
  <c r="G57" i="6" s="1"/>
  <c r="E79" i="4"/>
  <c r="G79" i="4" s="1"/>
  <c r="H79" i="4" s="1"/>
  <c r="J79" i="4" s="1"/>
  <c r="D80" i="4"/>
  <c r="S79" i="4"/>
  <c r="U79" i="4" s="1"/>
  <c r="V79" i="4" s="1"/>
  <c r="X79" i="4" s="1"/>
  <c r="R80" i="4"/>
  <c r="O79" i="4" l="1"/>
  <c r="P79" i="4"/>
  <c r="AA79" i="4"/>
  <c r="AB79" i="4"/>
  <c r="W62" i="6"/>
  <c r="Z61" i="6"/>
  <c r="K62" i="6"/>
  <c r="N61" i="6"/>
  <c r="Q62" i="6"/>
  <c r="T61" i="6"/>
  <c r="E62" i="6"/>
  <c r="H61" i="6"/>
  <c r="R60" i="6"/>
  <c r="S60" i="6" s="1"/>
  <c r="L59" i="6"/>
  <c r="M59" i="6" s="1"/>
  <c r="F58" i="6"/>
  <c r="G58" i="6" s="1"/>
  <c r="X59" i="6"/>
  <c r="Y59" i="6" s="1"/>
  <c r="D81" i="4"/>
  <c r="E80" i="4"/>
  <c r="G80" i="4" s="1"/>
  <c r="H80" i="4" s="1"/>
  <c r="J80" i="4" s="1"/>
  <c r="S80" i="4"/>
  <c r="U80" i="4" s="1"/>
  <c r="V80" i="4" s="1"/>
  <c r="X80" i="4" s="1"/>
  <c r="R81" i="4"/>
  <c r="AA80" i="4" l="1"/>
  <c r="AB80" i="4"/>
  <c r="O80" i="4"/>
  <c r="P80" i="4"/>
  <c r="Q63" i="6"/>
  <c r="T62" i="6"/>
  <c r="W63" i="6"/>
  <c r="Z62" i="6"/>
  <c r="E63" i="6"/>
  <c r="H62" i="6"/>
  <c r="K63" i="6"/>
  <c r="N62" i="6"/>
  <c r="F59" i="6"/>
  <c r="G59" i="6" s="1"/>
  <c r="R61" i="6"/>
  <c r="S61" i="6" s="1"/>
  <c r="X60" i="6"/>
  <c r="Y60" i="6" s="1"/>
  <c r="L60" i="6"/>
  <c r="M60" i="6" s="1"/>
  <c r="D82" i="4"/>
  <c r="E81" i="4"/>
  <c r="G81" i="4" s="1"/>
  <c r="H81" i="4" s="1"/>
  <c r="J81" i="4" s="1"/>
  <c r="R82" i="4"/>
  <c r="S81" i="4"/>
  <c r="U81" i="4" s="1"/>
  <c r="V81" i="4" s="1"/>
  <c r="X81" i="4" s="1"/>
  <c r="AA81" i="4" l="1"/>
  <c r="AB81" i="4"/>
  <c r="O81" i="4"/>
  <c r="P81" i="4"/>
  <c r="E64" i="6"/>
  <c r="H63" i="6"/>
  <c r="Q64" i="6"/>
  <c r="T63" i="6"/>
  <c r="K64" i="6"/>
  <c r="N63" i="6"/>
  <c r="W64" i="6"/>
  <c r="Z63" i="6"/>
  <c r="R62" i="6"/>
  <c r="S62" i="6" s="1"/>
  <c r="X61" i="6"/>
  <c r="Y61" i="6" s="1"/>
  <c r="F60" i="6"/>
  <c r="G60" i="6" s="1"/>
  <c r="L61" i="6"/>
  <c r="M61" i="6" s="1"/>
  <c r="D83" i="4"/>
  <c r="E82" i="4"/>
  <c r="G82" i="4" s="1"/>
  <c r="H82" i="4" s="1"/>
  <c r="J82" i="4" s="1"/>
  <c r="S82" i="4"/>
  <c r="U82" i="4" s="1"/>
  <c r="V82" i="4" s="1"/>
  <c r="X82" i="4" s="1"/>
  <c r="R83" i="4"/>
  <c r="AA82" i="4" l="1"/>
  <c r="AB82" i="4"/>
  <c r="O82" i="4"/>
  <c r="P82" i="4"/>
  <c r="K65" i="6"/>
  <c r="N64" i="6"/>
  <c r="E65" i="6"/>
  <c r="H64" i="6"/>
  <c r="W65" i="6"/>
  <c r="Z64" i="6"/>
  <c r="Q65" i="6"/>
  <c r="T64" i="6"/>
  <c r="F61" i="6"/>
  <c r="G61" i="6" s="1"/>
  <c r="R63" i="6"/>
  <c r="S63" i="6" s="1"/>
  <c r="L62" i="6"/>
  <c r="M62" i="6" s="1"/>
  <c r="X62" i="6"/>
  <c r="Y62" i="6" s="1"/>
  <c r="D84" i="4"/>
  <c r="E83" i="4"/>
  <c r="G83" i="4" s="1"/>
  <c r="H83" i="4" s="1"/>
  <c r="J83" i="4" s="1"/>
  <c r="S83" i="4"/>
  <c r="U83" i="4" s="1"/>
  <c r="V83" i="4" s="1"/>
  <c r="X83" i="4" s="1"/>
  <c r="R84" i="4"/>
  <c r="AA83" i="4" l="1"/>
  <c r="AB83" i="4"/>
  <c r="O83" i="4"/>
  <c r="P83" i="4"/>
  <c r="W66" i="6"/>
  <c r="Z65" i="6"/>
  <c r="K66" i="6"/>
  <c r="N65" i="6"/>
  <c r="Q66" i="6"/>
  <c r="T65" i="6"/>
  <c r="E66" i="6"/>
  <c r="H65" i="6"/>
  <c r="R64" i="6"/>
  <c r="S64" i="6" s="1"/>
  <c r="L63" i="6"/>
  <c r="M63" i="6" s="1"/>
  <c r="F62" i="6"/>
  <c r="G62" i="6" s="1"/>
  <c r="X63" i="6"/>
  <c r="Y63" i="6" s="1"/>
  <c r="D85" i="4"/>
  <c r="E84" i="4"/>
  <c r="G84" i="4" s="1"/>
  <c r="H84" i="4" s="1"/>
  <c r="J84" i="4" s="1"/>
  <c r="S84" i="4"/>
  <c r="U84" i="4" s="1"/>
  <c r="V84" i="4" s="1"/>
  <c r="X84" i="4" s="1"/>
  <c r="R85" i="4"/>
  <c r="AA84" i="4" l="1"/>
  <c r="AB84" i="4"/>
  <c r="O84" i="4"/>
  <c r="P84" i="4"/>
  <c r="Q67" i="6"/>
  <c r="T66" i="6"/>
  <c r="W67" i="6"/>
  <c r="Z66" i="6"/>
  <c r="E67" i="6"/>
  <c r="H66" i="6"/>
  <c r="K67" i="6"/>
  <c r="N66" i="6"/>
  <c r="F63" i="6"/>
  <c r="G63" i="6" s="1"/>
  <c r="R65" i="6"/>
  <c r="S65" i="6" s="1"/>
  <c r="X64" i="6"/>
  <c r="Y64" i="6" s="1"/>
  <c r="L64" i="6"/>
  <c r="M64" i="6" s="1"/>
  <c r="E85" i="4"/>
  <c r="G85" i="4" s="1"/>
  <c r="H85" i="4" s="1"/>
  <c r="J85" i="4" s="1"/>
  <c r="D86" i="4"/>
  <c r="S85" i="4"/>
  <c r="U85" i="4" s="1"/>
  <c r="V85" i="4" s="1"/>
  <c r="X85" i="4" s="1"/>
  <c r="R86" i="4"/>
  <c r="O85" i="4" l="1"/>
  <c r="P85" i="4"/>
  <c r="AA85" i="4"/>
  <c r="AB85" i="4"/>
  <c r="E68" i="6"/>
  <c r="H67" i="6"/>
  <c r="Q68" i="6"/>
  <c r="T67" i="6"/>
  <c r="K68" i="6"/>
  <c r="N67" i="6"/>
  <c r="W68" i="6"/>
  <c r="Z67" i="6"/>
  <c r="R66" i="6"/>
  <c r="S66" i="6" s="1"/>
  <c r="X65" i="6"/>
  <c r="Y65" i="6" s="1"/>
  <c r="F64" i="6"/>
  <c r="G64" i="6" s="1"/>
  <c r="L65" i="6"/>
  <c r="M65" i="6" s="1"/>
  <c r="D87" i="4"/>
  <c r="E86" i="4"/>
  <c r="G86" i="4" s="1"/>
  <c r="H86" i="4" s="1"/>
  <c r="J86" i="4" s="1"/>
  <c r="S86" i="4"/>
  <c r="U86" i="4" s="1"/>
  <c r="V86" i="4" s="1"/>
  <c r="X86" i="4" s="1"/>
  <c r="R87" i="4"/>
  <c r="AA86" i="4" l="1"/>
  <c r="AB86" i="4"/>
  <c r="O86" i="4"/>
  <c r="P86" i="4"/>
  <c r="K69" i="6"/>
  <c r="N68" i="6"/>
  <c r="E69" i="6"/>
  <c r="H68" i="6"/>
  <c r="W69" i="6"/>
  <c r="Z68" i="6"/>
  <c r="Q69" i="6"/>
  <c r="T68" i="6"/>
  <c r="L66" i="6"/>
  <c r="M66" i="6" s="1"/>
  <c r="X66" i="6"/>
  <c r="Y66" i="6" s="1"/>
  <c r="F65" i="6"/>
  <c r="G65" i="6" s="1"/>
  <c r="R67" i="6"/>
  <c r="S67" i="6" s="1"/>
  <c r="D88" i="4"/>
  <c r="E88" i="4" s="1"/>
  <c r="G88" i="4" s="1"/>
  <c r="H88" i="4" s="1"/>
  <c r="J88" i="4" s="1"/>
  <c r="E87" i="4"/>
  <c r="G87" i="4" s="1"/>
  <c r="H87" i="4" s="1"/>
  <c r="J87" i="4" s="1"/>
  <c r="S87" i="4"/>
  <c r="U87" i="4" s="1"/>
  <c r="V87" i="4" s="1"/>
  <c r="X87" i="4" s="1"/>
  <c r="R88" i="4"/>
  <c r="S88" i="4" s="1"/>
  <c r="U88" i="4" s="1"/>
  <c r="V88" i="4" s="1"/>
  <c r="X88" i="4" s="1"/>
  <c r="O88" i="4" l="1"/>
  <c r="P88" i="4"/>
  <c r="AB88" i="4"/>
  <c r="AB91" i="4" s="1"/>
  <c r="X91" i="4"/>
  <c r="AA87" i="4"/>
  <c r="AB87" i="4"/>
  <c r="O87" i="4"/>
  <c r="P87" i="4"/>
  <c r="W70" i="6"/>
  <c r="Z69" i="6"/>
  <c r="K70" i="6"/>
  <c r="N69" i="6"/>
  <c r="Q70" i="6"/>
  <c r="T69" i="6"/>
  <c r="E70" i="6"/>
  <c r="H69" i="6"/>
  <c r="R68" i="6"/>
  <c r="S68" i="6" s="1"/>
  <c r="F66" i="6"/>
  <c r="G66" i="6" s="1"/>
  <c r="L67" i="6"/>
  <c r="M67" i="6" s="1"/>
  <c r="X67" i="6"/>
  <c r="Y67" i="6" s="1"/>
  <c r="AA88" i="4"/>
  <c r="AA91" i="4" s="1"/>
  <c r="O91" i="4" l="1"/>
  <c r="P91" i="4"/>
  <c r="C9" i="7"/>
  <c r="Q71" i="6"/>
  <c r="T70" i="6"/>
  <c r="W71" i="6"/>
  <c r="Z70" i="6"/>
  <c r="E71" i="6"/>
  <c r="H70" i="6"/>
  <c r="K71" i="6"/>
  <c r="N70" i="6"/>
  <c r="L68" i="6"/>
  <c r="M68" i="6" s="1"/>
  <c r="R69" i="6"/>
  <c r="S69" i="6" s="1"/>
  <c r="X68" i="6"/>
  <c r="Y68" i="6" s="1"/>
  <c r="F67" i="6"/>
  <c r="G67" i="6" s="1"/>
  <c r="E72" i="6" l="1"/>
  <c r="H71" i="6"/>
  <c r="Q72" i="6"/>
  <c r="T71" i="6"/>
  <c r="K72" i="6"/>
  <c r="N71" i="6"/>
  <c r="W72" i="6"/>
  <c r="Z71" i="6"/>
  <c r="F68" i="6"/>
  <c r="G68" i="6" s="1"/>
  <c r="R70" i="6"/>
  <c r="S70" i="6" s="1"/>
  <c r="X69" i="6"/>
  <c r="Y69" i="6" s="1"/>
  <c r="L69" i="6"/>
  <c r="M69" i="6" s="1"/>
  <c r="K73" i="6" l="1"/>
  <c r="N72" i="6"/>
  <c r="E73" i="6"/>
  <c r="H72" i="6"/>
  <c r="W73" i="6"/>
  <c r="Z72" i="6"/>
  <c r="Q73" i="6"/>
  <c r="T72" i="6"/>
  <c r="L70" i="6"/>
  <c r="M70" i="6" s="1"/>
  <c r="R71" i="6"/>
  <c r="S71" i="6" s="1"/>
  <c r="X70" i="6"/>
  <c r="Y70" i="6" s="1"/>
  <c r="F69" i="6"/>
  <c r="G69" i="6" s="1"/>
  <c r="W74" i="6" l="1"/>
  <c r="Z73" i="6"/>
  <c r="K74" i="6"/>
  <c r="N73" i="6"/>
  <c r="Q74" i="6"/>
  <c r="T73" i="6"/>
  <c r="E74" i="6"/>
  <c r="H73" i="6"/>
  <c r="F70" i="6"/>
  <c r="G70" i="6" s="1"/>
  <c r="R72" i="6"/>
  <c r="S72" i="6" s="1"/>
  <c r="X71" i="6"/>
  <c r="Y71" i="6" s="1"/>
  <c r="L71" i="6"/>
  <c r="M71" i="6" s="1"/>
  <c r="W75" i="6" l="1"/>
  <c r="Z74" i="6"/>
  <c r="Q75" i="6"/>
  <c r="T74" i="6"/>
  <c r="E75" i="6"/>
  <c r="H74" i="6"/>
  <c r="K75" i="6"/>
  <c r="N74" i="6"/>
  <c r="L72" i="6"/>
  <c r="M72" i="6" s="1"/>
  <c r="R73" i="6"/>
  <c r="S73" i="6" s="1"/>
  <c r="X72" i="6"/>
  <c r="Y72" i="6" s="1"/>
  <c r="F71" i="6"/>
  <c r="G71" i="6" s="1"/>
  <c r="W76" i="6" l="1"/>
  <c r="Z75" i="6"/>
  <c r="E76" i="6"/>
  <c r="H75" i="6"/>
  <c r="K76" i="6"/>
  <c r="N75" i="6"/>
  <c r="Q76" i="6"/>
  <c r="T75" i="6"/>
  <c r="F72" i="6"/>
  <c r="G72" i="6" s="1"/>
  <c r="R74" i="6"/>
  <c r="S74" i="6" s="1"/>
  <c r="X73" i="6"/>
  <c r="Y73" i="6" s="1"/>
  <c r="L73" i="6"/>
  <c r="M73" i="6" s="1"/>
  <c r="Q77" i="6" l="1"/>
  <c r="T76" i="6"/>
  <c r="E77" i="6"/>
  <c r="H76" i="6"/>
  <c r="K77" i="6"/>
  <c r="N76" i="6"/>
  <c r="W77" i="6"/>
  <c r="Z76" i="6"/>
  <c r="F73" i="6"/>
  <c r="G73" i="6" s="1"/>
  <c r="X74" i="6"/>
  <c r="Y74" i="6" s="1"/>
  <c r="L74" i="6"/>
  <c r="M74" i="6" s="1"/>
  <c r="R75" i="6"/>
  <c r="S75" i="6" s="1"/>
  <c r="W78" i="6" l="1"/>
  <c r="Z77" i="6"/>
  <c r="K78" i="6"/>
  <c r="N77" i="6"/>
  <c r="Q78" i="6"/>
  <c r="T77" i="6"/>
  <c r="E78" i="6"/>
  <c r="H77" i="6"/>
  <c r="X75" i="6"/>
  <c r="Y75" i="6" s="1"/>
  <c r="R76" i="6"/>
  <c r="S76" i="6" s="1"/>
  <c r="L75" i="6"/>
  <c r="M75" i="6" s="1"/>
  <c r="F74" i="6"/>
  <c r="G74" i="6" s="1"/>
  <c r="Q79" i="6" l="1"/>
  <c r="T78" i="6"/>
  <c r="W79" i="6"/>
  <c r="Z78" i="6"/>
  <c r="E79" i="6"/>
  <c r="H78" i="6"/>
  <c r="K79" i="6"/>
  <c r="N78" i="6"/>
  <c r="L76" i="6"/>
  <c r="M76" i="6" s="1"/>
  <c r="X76" i="6"/>
  <c r="Y76" i="6" s="1"/>
  <c r="F75" i="6"/>
  <c r="G75" i="6" s="1"/>
  <c r="R77" i="6"/>
  <c r="S77" i="6" s="1"/>
  <c r="Q80" i="6" l="1"/>
  <c r="T79" i="6"/>
  <c r="K80" i="6"/>
  <c r="N79" i="6"/>
  <c r="W80" i="6"/>
  <c r="Z79" i="6"/>
  <c r="E80" i="6"/>
  <c r="H79" i="6"/>
  <c r="R78" i="6"/>
  <c r="S78" i="6" s="1"/>
  <c r="F76" i="6"/>
  <c r="G76" i="6" s="1"/>
  <c r="L77" i="6"/>
  <c r="M77" i="6" s="1"/>
  <c r="X77" i="6"/>
  <c r="Y77" i="6" s="1"/>
  <c r="Q81" i="6" l="1"/>
  <c r="T80" i="6"/>
  <c r="E81" i="6"/>
  <c r="H80" i="6"/>
  <c r="K81" i="6"/>
  <c r="N80" i="6"/>
  <c r="W81" i="6"/>
  <c r="Z80" i="6"/>
  <c r="R79" i="6"/>
  <c r="S79" i="6" s="1"/>
  <c r="X78" i="6"/>
  <c r="Y78" i="6" s="1"/>
  <c r="F77" i="6"/>
  <c r="G77" i="6" s="1"/>
  <c r="L78" i="6"/>
  <c r="M78" i="6" s="1"/>
  <c r="Q82" i="6" l="1"/>
  <c r="T81" i="6"/>
  <c r="W82" i="6"/>
  <c r="Z81" i="6"/>
  <c r="E82" i="6"/>
  <c r="H81" i="6"/>
  <c r="K82" i="6"/>
  <c r="N81" i="6"/>
  <c r="R80" i="6"/>
  <c r="S80" i="6" s="1"/>
  <c r="L79" i="6"/>
  <c r="M79" i="6" s="1"/>
  <c r="X79" i="6"/>
  <c r="Y79" i="6" s="1"/>
  <c r="F78" i="6"/>
  <c r="G78" i="6" s="1"/>
  <c r="E83" i="6" l="1"/>
  <c r="H82" i="6"/>
  <c r="Q83" i="6"/>
  <c r="T82" i="6"/>
  <c r="K83" i="6"/>
  <c r="N82" i="6"/>
  <c r="W83" i="6"/>
  <c r="Z82" i="6"/>
  <c r="R81" i="6"/>
  <c r="S81" i="6" s="1"/>
  <c r="F79" i="6"/>
  <c r="G79" i="6" s="1"/>
  <c r="L80" i="6"/>
  <c r="M80" i="6" s="1"/>
  <c r="X80" i="6"/>
  <c r="Y80" i="6" s="1"/>
  <c r="W84" i="6" l="1"/>
  <c r="Z83" i="6"/>
  <c r="K84" i="6"/>
  <c r="N83" i="6"/>
  <c r="E84" i="6"/>
  <c r="H83" i="6"/>
  <c r="Q84" i="6"/>
  <c r="T83" i="6"/>
  <c r="R82" i="6"/>
  <c r="S82" i="6" s="1"/>
  <c r="F80" i="6"/>
  <c r="G80" i="6" s="1"/>
  <c r="L81" i="6"/>
  <c r="M81" i="6" s="1"/>
  <c r="X81" i="6"/>
  <c r="Y81" i="6" s="1"/>
  <c r="K85" i="6" l="1"/>
  <c r="N84" i="6"/>
  <c r="E85" i="6"/>
  <c r="H84" i="6"/>
  <c r="W85" i="6"/>
  <c r="Z84" i="6"/>
  <c r="Q85" i="6"/>
  <c r="T84" i="6"/>
  <c r="R83" i="6"/>
  <c r="S83" i="6" s="1"/>
  <c r="X82" i="6"/>
  <c r="Y82" i="6" s="1"/>
  <c r="F81" i="6"/>
  <c r="G81" i="6" s="1"/>
  <c r="L82" i="6"/>
  <c r="M82" i="6" s="1"/>
  <c r="W86" i="6" l="1"/>
  <c r="Z85" i="6"/>
  <c r="K86" i="6"/>
  <c r="N85" i="6"/>
  <c r="Q86" i="6"/>
  <c r="T85" i="6"/>
  <c r="E86" i="6"/>
  <c r="H85" i="6"/>
  <c r="R84" i="6"/>
  <c r="S84" i="6" s="1"/>
  <c r="L83" i="6"/>
  <c r="M83" i="6" s="1"/>
  <c r="X83" i="6"/>
  <c r="Y83" i="6" s="1"/>
  <c r="F82" i="6"/>
  <c r="G82" i="6" s="1"/>
  <c r="K87" i="6" l="1"/>
  <c r="N86" i="6"/>
  <c r="Q87" i="6"/>
  <c r="T86" i="6"/>
  <c r="W87" i="6"/>
  <c r="Z86" i="6"/>
  <c r="E87" i="6"/>
  <c r="H86" i="6"/>
  <c r="R85" i="6"/>
  <c r="S85" i="6" s="1"/>
  <c r="F83" i="6"/>
  <c r="G83" i="6" s="1"/>
  <c r="L84" i="6"/>
  <c r="M84" i="6" s="1"/>
  <c r="X84" i="6"/>
  <c r="Y84" i="6" s="1"/>
  <c r="E88" i="6" l="1"/>
  <c r="H88" i="6" s="1"/>
  <c r="H89" i="6" s="1"/>
  <c r="H87" i="6"/>
  <c r="Q88" i="6"/>
  <c r="T88" i="6" s="1"/>
  <c r="T89" i="6" s="1"/>
  <c r="T87" i="6"/>
  <c r="W88" i="6"/>
  <c r="Z88" i="6" s="1"/>
  <c r="Z89" i="6" s="1"/>
  <c r="Z87" i="6"/>
  <c r="K88" i="6"/>
  <c r="N88" i="6" s="1"/>
  <c r="N89" i="6" s="1"/>
  <c r="N87" i="6"/>
  <c r="R86" i="6"/>
  <c r="S86" i="6" s="1"/>
  <c r="F84" i="6"/>
  <c r="G84" i="6" s="1"/>
  <c r="L85" i="6"/>
  <c r="M85" i="6" s="1"/>
  <c r="X85" i="6"/>
  <c r="Y85" i="6" s="1"/>
  <c r="C10" i="7" l="1"/>
  <c r="C11" i="7" s="1"/>
  <c r="R87" i="6"/>
  <c r="S87" i="6" s="1"/>
  <c r="R88" i="6"/>
  <c r="S88" i="6" s="1"/>
  <c r="X86" i="6"/>
  <c r="Y86" i="6" s="1"/>
  <c r="F85" i="6"/>
  <c r="G85" i="6" s="1"/>
  <c r="L86" i="6"/>
  <c r="M86" i="6" s="1"/>
  <c r="L88" i="6" l="1"/>
  <c r="M88" i="6" s="1"/>
  <c r="L87" i="6"/>
  <c r="M87" i="6" s="1"/>
  <c r="X88" i="6"/>
  <c r="Y88" i="6" s="1"/>
  <c r="X87" i="6"/>
  <c r="Y87" i="6" s="1"/>
  <c r="F86" i="6"/>
  <c r="G86" i="6" s="1"/>
  <c r="F88" i="6" l="1"/>
  <c r="G88" i="6" s="1"/>
  <c r="F87" i="6"/>
  <c r="G87" i="6" s="1"/>
</calcChain>
</file>

<file path=xl/sharedStrings.xml><?xml version="1.0" encoding="utf-8"?>
<sst xmlns="http://schemas.openxmlformats.org/spreadsheetml/2006/main" count="209" uniqueCount="68">
  <si>
    <t>Ridership increase per year</t>
  </si>
  <si>
    <t>Affected  CTA Green Line Riders (50%)</t>
  </si>
  <si>
    <t>Estimated additional time per rider</t>
  </si>
  <si>
    <t>Travel Time Savings per rider (minutes)</t>
  </si>
  <si>
    <t>Travel Time Savings per Rider (in hours)</t>
  </si>
  <si>
    <t>Cost/Person Hour</t>
  </si>
  <si>
    <t>Total Travel Time Savings</t>
  </si>
  <si>
    <t>Metra UP West Ridership Projections (increase of 3.4% per year)</t>
  </si>
  <si>
    <t>Affected Metra UP West Riders (90%)</t>
  </si>
  <si>
    <t>10 minutes</t>
  </si>
  <si>
    <t>3% Discount Rate</t>
  </si>
  <si>
    <t>NPV Calc</t>
  </si>
  <si>
    <t>Metra UP West Ridership increase per year</t>
  </si>
  <si>
    <t>CTA Green Line Annual Ridership Impacts</t>
  </si>
  <si>
    <t>Metra UP Annual West Ridership Impacts</t>
  </si>
  <si>
    <t>Estimated additional time per trip</t>
  </si>
  <si>
    <t>Compund interest</t>
  </si>
  <si>
    <t>AIS 1 frequency/year</t>
  </si>
  <si>
    <t>Cost per Accident</t>
  </si>
  <si>
    <t>Total Cost</t>
  </si>
  <si>
    <t>PDO Crashes</t>
  </si>
  <si>
    <t>Project Capital Costs</t>
  </si>
  <si>
    <t xml:space="preserve">Debt Financing for Local Match </t>
  </si>
  <si>
    <t xml:space="preserve">Net Costs </t>
  </si>
  <si>
    <t>Crash Reduction Savings</t>
  </si>
  <si>
    <t>Total PV of Crashes</t>
  </si>
  <si>
    <t>PV of crash reduction</t>
  </si>
  <si>
    <t>Crash Reduction Factor</t>
  </si>
  <si>
    <t>AIS 3 frequency/year</t>
  </si>
  <si>
    <t>AIS 2 frequency/year</t>
  </si>
  <si>
    <t>Year</t>
  </si>
  <si>
    <t>(1.99% inflation)</t>
  </si>
  <si>
    <t>Rate</t>
  </si>
  <si>
    <t>PV (2013 $'s)</t>
  </si>
  <si>
    <t xml:space="preserve">10-year average CPI </t>
  </si>
  <si>
    <t xml:space="preserve">Crash Reduction </t>
  </si>
  <si>
    <t>Net Benefits</t>
  </si>
  <si>
    <t>Costs</t>
  </si>
  <si>
    <t>Benefits</t>
  </si>
  <si>
    <t>Project Costs and Benefits</t>
  </si>
  <si>
    <t>Transit Value of Time Savings</t>
  </si>
  <si>
    <t>average:</t>
  </si>
  <si>
    <t>Metra UP West Annual Ridership</t>
  </si>
  <si>
    <t>year</t>
  </si>
  <si>
    <t>ridership</t>
  </si>
  <si>
    <t>percent change</t>
  </si>
  <si>
    <t>CTA Green Line (Lake Street Segment) Ridership Projections (increase of 2.5% per year)</t>
  </si>
  <si>
    <t>CTA Green Line West Branch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</si>
  <si>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</si>
  <si>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</si>
  <si>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</si>
  <si>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</si>
  <si>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</si>
  <si>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</si>
  <si>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</si>
  <si>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</si>
  <si>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</si>
  <si>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</si>
  <si>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</si>
  <si>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</si>
  <si>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annual</t>
  </si>
  <si>
    <t>*RTAMS database only provides monthly ridership totals by branch</t>
  </si>
  <si>
    <t>7% Discount Rate</t>
  </si>
  <si>
    <t>NPV Calc (3%)</t>
  </si>
  <si>
    <t>NPV Calc (7%)</t>
  </si>
  <si>
    <t>Total Travel Time Savings NPV (3%)</t>
  </si>
  <si>
    <t>Total Travel Time Savings NPV (7%)</t>
  </si>
  <si>
    <t>(1.2% inflation/year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</si>
</sst>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#,##0.0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10" fontId="0" fillId="0" borderId="0" xfId="0" applyNumberFormat="1" applyAlignment="1">
      <alignment wrapText="1"/>
    </xf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4" fontId="0" fillId="0" borderId="0" xfId="1" applyFont="1"/>
    <xf numFmtId="44" fontId="0" fillId="0" borderId="0" xfId="0" applyNumberFormat="1"/>
    <xf numFmtId="0" fontId="4" fillId="2" borderId="0" xfId="0" applyFont="1" applyFill="1" applyAlignment="1">
      <alignment wrapText="1"/>
    </xf>
    <xf numFmtId="39" fontId="0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4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2" fillId="0" borderId="0" xfId="0" applyFont="1"/>
    <xf numFmtId="165" fontId="4" fillId="4" borderId="0" xfId="0" applyNumberFormat="1" applyFont="1" applyFill="1" applyAlignment="1">
      <alignment wrapText="1"/>
    </xf>
    <xf numFmtId="0" fontId="0" fillId="5" borderId="0" xfId="0" applyFill="1"/>
    <xf numFmtId="3" fontId="0" fillId="5" borderId="0" xfId="0" applyNumberFormat="1" applyFill="1"/>
    <xf numFmtId="165" fontId="0" fillId="5" borderId="0" xfId="0" applyNumberFormat="1" applyFill="1"/>
    <xf numFmtId="42" fontId="0" fillId="5" borderId="0" xfId="0" applyNumberFormat="1" applyFill="1"/>
    <xf numFmtId="42" fontId="4" fillId="5" borderId="0" xfId="0" applyNumberFormat="1" applyFont="1" applyFill="1"/>
    <xf numFmtId="42" fontId="0" fillId="0" borderId="0" xfId="0" applyNumberFormat="1"/>
    <xf numFmtId="44" fontId="0" fillId="5" borderId="0" xfId="0" applyNumberFormat="1" applyFill="1"/>
    <xf numFmtId="0" fontId="0" fillId="5" borderId="0" xfId="0" applyFill="1" applyAlignment="1">
      <alignment horizontal="left" vertical="top" wrapText="1"/>
    </xf>
    <xf numFmtId="0" fontId="4" fillId="0" borderId="0" xfId="0" applyFont="1"/>
    <xf numFmtId="42" fontId="0" fillId="0" borderId="0" xfId="1" applyNumberFormat="1" applyFont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/>
    <xf numFmtId="2" fontId="0" fillId="0" borderId="0" xfId="0" applyNumberFormat="1"/>
    <xf numFmtId="0" fontId="4" fillId="0" borderId="0" xfId="0" applyFont="1" applyAlignment="1">
      <alignment wrapText="1"/>
    </xf>
    <xf numFmtId="10" fontId="2" fillId="0" borderId="0" xfId="2" applyNumberFormat="1" applyFont="1"/>
    <xf numFmtId="3" fontId="0" fillId="5" borderId="0" xfId="0" applyNumberFormat="1" applyFill="1" applyBorder="1"/>
    <xf numFmtId="0" fontId="0" fillId="5" borderId="0" xfId="0" applyFill="1" applyBorder="1"/>
    <xf numFmtId="0" fontId="1" fillId="0" borderId="6" xfId="0" applyFont="1" applyBorder="1"/>
    <xf numFmtId="0" fontId="4" fillId="0" borderId="6" xfId="0" applyFont="1" applyBorder="1"/>
    <xf numFmtId="42" fontId="0" fillId="0" borderId="7" xfId="1" applyNumberFormat="1" applyFont="1" applyBorder="1"/>
    <xf numFmtId="0" fontId="4" fillId="0" borderId="8" xfId="0" applyFont="1" applyBorder="1"/>
    <xf numFmtId="42" fontId="0" fillId="0" borderId="9" xfId="1" applyNumberFormat="1" applyFont="1" applyBorder="1"/>
    <xf numFmtId="42" fontId="2" fillId="0" borderId="7" xfId="1" applyNumberFormat="1" applyFont="1" applyBorder="1"/>
    <xf numFmtId="42" fontId="4" fillId="0" borderId="7" xfId="1" applyNumberFormat="1" applyFont="1" applyBorder="1"/>
    <xf numFmtId="42" fontId="2" fillId="0" borderId="9" xfId="1" applyNumberFormat="1" applyFont="1" applyBorder="1"/>
    <xf numFmtId="166" fontId="0" fillId="0" borderId="0" xfId="0" applyNumberFormat="1" applyAlignment="1">
      <alignment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10" fontId="0" fillId="0" borderId="0" xfId="0" applyNumberFormat="1"/>
    <xf numFmtId="3" fontId="5" fillId="6" borderId="10" xfId="0" applyNumberFormat="1" applyFont="1" applyFill="1" applyBorder="1" applyAlignment="1">
      <alignment horizontal="right" vertical="center"/>
    </xf>
    <xf numFmtId="3" fontId="5" fillId="6" borderId="11" xfId="0" applyNumberFormat="1" applyFont="1" applyFill="1" applyBorder="1" applyAlignment="1">
      <alignment horizontal="right" vertical="center"/>
    </xf>
    <xf numFmtId="3" fontId="5" fillId="6" borderId="12" xfId="0" applyNumberFormat="1" applyFont="1" applyFill="1" applyBorder="1" applyAlignment="1">
      <alignment horizontal="right" vertical="center"/>
    </xf>
    <xf numFmtId="9" fontId="0" fillId="0" borderId="0" xfId="2" applyFont="1"/>
    <xf numFmtId="164" fontId="0" fillId="0" borderId="0" xfId="0" applyNumberFormat="1"/>
    <xf numFmtId="3" fontId="1" fillId="0" borderId="0" xfId="0" applyNumberFormat="1" applyFont="1"/>
    <xf numFmtId="0" fontId="1" fillId="2" borderId="0" xfId="0" applyFont="1" applyFill="1" applyAlignment="1">
      <alignment wrapText="1"/>
    </xf>
    <xf numFmtId="2" fontId="0" fillId="0" borderId="0" xfId="0" applyNumberFormat="1" applyAlignment="1">
      <alignment wrapText="1"/>
    </xf>
    <xf numFmtId="0" fontId="1" fillId="3" borderId="0" xfId="0" applyFont="1" applyFill="1" applyAlignment="1">
      <alignment wrapText="1"/>
    </xf>
    <xf numFmtId="0" fontId="0" fillId="0" borderId="3" xfId="0" applyBorder="1"/>
    <xf numFmtId="3" fontId="0" fillId="0" borderId="0" xfId="0" applyNumberFormat="1" applyAlignment="1">
      <alignment wrapText="1"/>
    </xf>
    <xf numFmtId="9" fontId="0" fillId="0" borderId="0" xfId="2" applyFont="1" applyAlignment="1">
      <alignment wrapText="1"/>
    </xf>
    <xf numFmtId="0" fontId="1" fillId="0" borderId="0" xfId="0" applyFont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2A3AC"/>
      <rgbColor rgb="00FFFFFF"/>
      <rgbColor rgb="00FF0000"/>
      <rgbColor rgb="009FBB97"/>
      <rgbColor rgb="000000FF"/>
      <rgbColor rgb="006D685B"/>
      <rgbColor rgb="00FF00FF"/>
      <rgbColor rgb="0092AD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FC4"/>
      <rgbColor rgb="00A68F3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D6C7D"/>
      <rgbColor rgb="00C8D7DA"/>
      <rgbColor rgb="00DDDDDD"/>
      <rgbColor rgb="00AFAB9F"/>
      <rgbColor rgb="0099CCFF"/>
      <rgbColor rgb="00FF99CC"/>
      <rgbColor rgb="00CC99FF"/>
      <rgbColor rgb="00EEEFBD"/>
      <rgbColor rgb="003366FF"/>
      <rgbColor rgb="0033CCCC"/>
      <rgbColor rgb="0099CC00"/>
      <rgbColor rgb="00CDC38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workbookViewId="0">
      <selection activeCell="D17" sqref="D17"/>
    </sheetView>
  </sheetViews>
  <sheetFormatPr defaultRowHeight="12.75" x14ac:dyDescent="0.2"/>
  <cols>
    <col min="2" max="2" width="50.85546875" bestFit="1" customWidth="1"/>
    <col min="3" max="3" width="15" style="31" bestFit="1" customWidth="1"/>
    <col min="4" max="4" width="15" bestFit="1" customWidth="1"/>
  </cols>
  <sheetData>
    <row r="1" spans="2:4" ht="13.5" thickBot="1" x14ac:dyDescent="0.25"/>
    <row r="2" spans="2:4" x14ac:dyDescent="0.2">
      <c r="B2" s="68" t="s">
        <v>39</v>
      </c>
      <c r="C2" s="69"/>
    </row>
    <row r="3" spans="2:4" x14ac:dyDescent="0.2">
      <c r="B3" s="66" t="s">
        <v>37</v>
      </c>
      <c r="C3" s="67"/>
    </row>
    <row r="4" spans="2:4" x14ac:dyDescent="0.2">
      <c r="B4" s="42" t="s">
        <v>21</v>
      </c>
      <c r="C4" s="43">
        <v>25117375</v>
      </c>
      <c r="D4" s="11"/>
    </row>
    <row r="5" spans="2:4" ht="13.5" thickBot="1" x14ac:dyDescent="0.25">
      <c r="B5" s="44" t="s">
        <v>22</v>
      </c>
      <c r="C5" s="45">
        <v>888353</v>
      </c>
    </row>
    <row r="6" spans="2:4" x14ac:dyDescent="0.2">
      <c r="B6" s="42" t="s">
        <v>23</v>
      </c>
      <c r="C6" s="46">
        <f>SUM(C4:C5)</f>
        <v>26005728</v>
      </c>
    </row>
    <row r="7" spans="2:4" x14ac:dyDescent="0.2">
      <c r="B7" s="42"/>
      <c r="C7" s="46"/>
    </row>
    <row r="8" spans="2:4" x14ac:dyDescent="0.2">
      <c r="B8" s="66" t="s">
        <v>38</v>
      </c>
      <c r="C8" s="67"/>
    </row>
    <row r="9" spans="2:4" x14ac:dyDescent="0.2">
      <c r="B9" s="41" t="s">
        <v>40</v>
      </c>
      <c r="C9" s="47">
        <f>Transit!O91+Transit!AA91</f>
        <v>1314617950.3631825</v>
      </c>
    </row>
    <row r="10" spans="2:4" x14ac:dyDescent="0.2">
      <c r="B10" s="42" t="s">
        <v>24</v>
      </c>
      <c r="C10" s="43">
        <f>SUM(Safety!H89+Safety!N89+Safety!T89+Safety!Z89)</f>
        <v>28825213.271418545</v>
      </c>
    </row>
    <row r="11" spans="2:4" ht="13.5" thickBot="1" x14ac:dyDescent="0.25">
      <c r="B11" s="44" t="s">
        <v>36</v>
      </c>
      <c r="C11" s="48">
        <f>SUM(C9:C10)</f>
        <v>1343443163.6346011</v>
      </c>
    </row>
  </sheetData>
  <mergeCells count="3">
    <mergeCell ref="B3:C3"/>
    <mergeCell ref="B8:C8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J12" sqref="J12"/>
    </sheetView>
  </sheetViews>
  <sheetFormatPr defaultRowHeight="12.75" x14ac:dyDescent="0.2"/>
  <cols>
    <col min="4" max="4" width="14.7109375" customWidth="1"/>
    <col min="5" max="5" width="12.42578125" customWidth="1"/>
    <col min="6" max="6" width="10.85546875" customWidth="1"/>
    <col min="7" max="7" width="12" bestFit="1" customWidth="1"/>
    <col min="8" max="8" width="10.140625" bestFit="1" customWidth="1"/>
    <col min="9" max="9" width="13" customWidth="1"/>
    <col min="10" max="10" width="18" bestFit="1" customWidth="1"/>
    <col min="11" max="12" width="10.85546875" hidden="1" customWidth="1"/>
    <col min="13" max="14" width="11.140625" customWidth="1"/>
    <col min="15" max="15" width="14.28515625" bestFit="1" customWidth="1"/>
    <col min="16" max="16" width="14.28515625" customWidth="1"/>
    <col min="18" max="19" width="11.140625" bestFit="1" customWidth="1"/>
    <col min="20" max="20" width="12.140625" bestFit="1" customWidth="1"/>
    <col min="21" max="21" width="12.7109375" bestFit="1" customWidth="1"/>
    <col min="22" max="22" width="10.140625" bestFit="1" customWidth="1"/>
    <col min="23" max="23" width="11.5703125" bestFit="1" customWidth="1"/>
    <col min="24" max="24" width="18.7109375" bestFit="1" customWidth="1"/>
    <col min="25" max="25" width="10.85546875" hidden="1" customWidth="1"/>
    <col min="26" max="26" width="11.140625" hidden="1" customWidth="1"/>
    <col min="27" max="27" width="14.28515625" bestFit="1" customWidth="1"/>
    <col min="28" max="29" width="14.140625" customWidth="1"/>
  </cols>
  <sheetData>
    <row r="1" spans="1:40" ht="34.5" customHeight="1" thickBot="1" x14ac:dyDescent="0.25">
      <c r="C1" s="70" t="s">
        <v>13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  <c r="P1" s="50"/>
      <c r="Q1" s="70" t="s">
        <v>14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62"/>
    </row>
    <row r="2" spans="1:40" s="4" customFormat="1" ht="89.25" x14ac:dyDescent="0.2">
      <c r="A2" s="1"/>
      <c r="B2" s="1"/>
      <c r="C2" s="2" t="s">
        <v>0</v>
      </c>
      <c r="D2" s="59" t="s">
        <v>46</v>
      </c>
      <c r="E2" s="3" t="s">
        <v>1</v>
      </c>
      <c r="F2" s="2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12" t="s">
        <v>10</v>
      </c>
      <c r="L2" s="59" t="s">
        <v>62</v>
      </c>
      <c r="M2" s="59" t="s">
        <v>63</v>
      </c>
      <c r="N2" s="59" t="s">
        <v>64</v>
      </c>
      <c r="O2" s="59" t="s">
        <v>65</v>
      </c>
      <c r="P2" s="59" t="s">
        <v>66</v>
      </c>
      <c r="Q2" s="16" t="s">
        <v>12</v>
      </c>
      <c r="R2" s="17" t="s">
        <v>7</v>
      </c>
      <c r="S2" s="17" t="s">
        <v>8</v>
      </c>
      <c r="T2" s="16" t="s">
        <v>15</v>
      </c>
      <c r="U2" s="17" t="s">
        <v>3</v>
      </c>
      <c r="V2" s="17" t="s">
        <v>4</v>
      </c>
      <c r="W2" s="17" t="s">
        <v>5</v>
      </c>
      <c r="X2" s="17" t="s">
        <v>6</v>
      </c>
      <c r="Y2" s="18" t="s">
        <v>10</v>
      </c>
      <c r="Z2" s="18" t="s">
        <v>11</v>
      </c>
      <c r="AA2" s="61" t="s">
        <v>65</v>
      </c>
      <c r="AB2" s="61" t="s">
        <v>66</v>
      </c>
      <c r="AC2" s="32"/>
      <c r="AD2" s="32"/>
      <c r="AE2" s="32"/>
      <c r="AF2" s="32"/>
      <c r="AG2" s="32"/>
      <c r="AH2" s="32"/>
      <c r="AI2" s="33"/>
      <c r="AJ2" s="33"/>
      <c r="AK2" s="33"/>
      <c r="AL2" s="33"/>
      <c r="AM2" s="33"/>
      <c r="AN2" s="34"/>
    </row>
    <row r="3" spans="1:40" ht="25.5" x14ac:dyDescent="0.2">
      <c r="A3" s="5">
        <v>2015</v>
      </c>
      <c r="B3" s="5"/>
      <c r="C3" s="6"/>
      <c r="D3" s="7">
        <v>9012854</v>
      </c>
      <c r="E3" s="7"/>
      <c r="F3" s="1"/>
      <c r="G3" s="8"/>
      <c r="H3" s="8"/>
      <c r="I3" s="65" t="s">
        <v>67</v>
      </c>
      <c r="J3" s="8"/>
      <c r="K3" s="8"/>
      <c r="L3" s="8"/>
      <c r="M3" s="8"/>
      <c r="N3" s="8"/>
      <c r="Q3" s="6"/>
      <c r="R3" s="63">
        <v>668646</v>
      </c>
      <c r="S3" s="49"/>
      <c r="T3" s="1"/>
      <c r="U3" s="8"/>
      <c r="V3" s="8"/>
      <c r="W3" s="37" t="s">
        <v>31</v>
      </c>
      <c r="X3" s="8"/>
      <c r="Y3" s="8"/>
      <c r="Z3" s="8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pans="1:40" x14ac:dyDescent="0.2">
      <c r="A4" s="5">
        <v>2016</v>
      </c>
      <c r="B4" s="5"/>
      <c r="C4" s="9">
        <v>2.5000000000000001E-2</v>
      </c>
      <c r="D4" s="7">
        <f>D3*(C4+1)</f>
        <v>9238175.3499999996</v>
      </c>
      <c r="E4" s="8"/>
      <c r="F4" s="1"/>
      <c r="G4" s="8"/>
      <c r="I4" s="60">
        <v>13.473638464</v>
      </c>
      <c r="J4" s="8"/>
      <c r="K4" s="8"/>
      <c r="L4" s="8"/>
      <c r="M4" s="8"/>
      <c r="N4" s="64"/>
      <c r="O4" s="51"/>
      <c r="P4" s="51"/>
      <c r="Q4" s="9">
        <v>1.6E-2</v>
      </c>
      <c r="R4" s="7">
        <f>R3*(Q4+1)</f>
        <v>679344.33600000001</v>
      </c>
      <c r="S4" s="8"/>
      <c r="T4" s="1"/>
      <c r="U4" s="8"/>
      <c r="V4" s="8"/>
      <c r="W4" s="8">
        <f>I4</f>
        <v>13.473638464</v>
      </c>
      <c r="X4" s="8"/>
      <c r="Y4" s="8"/>
      <c r="Z4" s="8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1:40" x14ac:dyDescent="0.2">
      <c r="A5" s="5">
        <v>2017</v>
      </c>
      <c r="B5" s="5"/>
      <c r="C5" s="9">
        <v>2.5000000000000001E-2</v>
      </c>
      <c r="D5" s="7">
        <f>D4*(C5+1)</f>
        <v>9469129.7337499987</v>
      </c>
      <c r="E5" s="8"/>
      <c r="F5" s="1"/>
      <c r="G5" s="8"/>
      <c r="H5" s="8"/>
      <c r="I5" s="60">
        <f>I4*1.0129</f>
        <v>13.647448400185599</v>
      </c>
      <c r="J5" s="8"/>
      <c r="K5" s="8"/>
      <c r="L5" s="8"/>
      <c r="M5" s="8"/>
      <c r="N5" s="8"/>
      <c r="O5" s="52"/>
      <c r="P5" s="52"/>
      <c r="Q5" s="9">
        <v>1.6E-2</v>
      </c>
      <c r="R5" s="7">
        <f>R4*(Q5+1)</f>
        <v>690213.84537600004</v>
      </c>
      <c r="S5" s="8"/>
      <c r="T5" s="1"/>
      <c r="U5" s="8"/>
      <c r="V5" s="8"/>
      <c r="W5" s="8">
        <f>W4*1.0199</f>
        <v>13.741763869433601</v>
      </c>
      <c r="X5" s="8"/>
      <c r="Y5" s="8"/>
      <c r="Z5" s="8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1:40" x14ac:dyDescent="0.2">
      <c r="A6" s="5">
        <v>2018</v>
      </c>
      <c r="B6" s="5"/>
      <c r="C6" s="9">
        <v>2.5000000000000001E-2</v>
      </c>
      <c r="D6" s="7">
        <f t="shared" ref="D6:D69" si="0">D5*(C6+1)</f>
        <v>9705857.9770937487</v>
      </c>
      <c r="E6" s="8"/>
      <c r="F6" s="1"/>
      <c r="G6" s="8"/>
      <c r="H6" s="8"/>
      <c r="I6" s="60">
        <f t="shared" ref="I6:I69" si="1">I5*1.0129</f>
        <v>13.823500484547992</v>
      </c>
      <c r="J6" s="8"/>
      <c r="K6" s="8"/>
      <c r="L6" s="8"/>
      <c r="M6" s="8"/>
      <c r="N6" s="8"/>
      <c r="Q6" s="9">
        <v>1.6E-2</v>
      </c>
      <c r="R6" s="7">
        <f t="shared" ref="R6:R69" si="2">R5*(Q6+1)</f>
        <v>701257.26690201601</v>
      </c>
      <c r="S6" s="8"/>
      <c r="T6" s="1"/>
      <c r="U6" s="8"/>
      <c r="V6" s="8"/>
      <c r="W6" s="8">
        <f t="shared" ref="W6:W69" si="3">W5*1.0199</f>
        <v>14.01522497043533</v>
      </c>
      <c r="X6" s="8"/>
      <c r="Y6" s="8"/>
      <c r="Z6" s="8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1:40" x14ac:dyDescent="0.2">
      <c r="A7" s="5">
        <v>2019</v>
      </c>
      <c r="B7" s="5"/>
      <c r="C7" s="9">
        <v>2.5000000000000001E-2</v>
      </c>
      <c r="D7" s="7">
        <f t="shared" si="0"/>
        <v>9948504.4265210908</v>
      </c>
      <c r="E7" s="8"/>
      <c r="F7" s="1"/>
      <c r="G7" s="8"/>
      <c r="H7" s="8"/>
      <c r="I7" s="60">
        <f t="shared" si="1"/>
        <v>14.00182364079866</v>
      </c>
      <c r="J7" s="8"/>
      <c r="K7" s="8"/>
      <c r="L7" s="8"/>
      <c r="M7" s="8"/>
      <c r="N7" s="8"/>
      <c r="Q7" s="9">
        <v>1.6E-2</v>
      </c>
      <c r="R7" s="7">
        <f t="shared" si="2"/>
        <v>712477.38317244826</v>
      </c>
      <c r="S7" s="8"/>
      <c r="T7" s="1"/>
      <c r="U7" s="8"/>
      <c r="V7" s="8"/>
      <c r="W7" s="8">
        <f t="shared" si="3"/>
        <v>14.294127947346993</v>
      </c>
      <c r="X7" s="8"/>
      <c r="Y7" s="8"/>
      <c r="Z7" s="8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pans="1:40" x14ac:dyDescent="0.2">
      <c r="A8" s="5">
        <v>2020</v>
      </c>
      <c r="B8" s="5"/>
      <c r="C8" s="9">
        <v>2.5000000000000001E-2</v>
      </c>
      <c r="D8" s="7">
        <f t="shared" si="0"/>
        <v>10197217.037184117</v>
      </c>
      <c r="E8" s="8"/>
      <c r="F8" s="1"/>
      <c r="G8" s="8"/>
      <c r="H8" s="8"/>
      <c r="I8" s="60">
        <f t="shared" si="1"/>
        <v>14.182447165764962</v>
      </c>
      <c r="J8" s="8"/>
      <c r="K8" s="8"/>
      <c r="L8" s="8"/>
      <c r="M8" s="8"/>
      <c r="N8" s="8"/>
      <c r="Q8" s="9">
        <v>1.6E-2</v>
      </c>
      <c r="R8" s="7">
        <f t="shared" si="2"/>
        <v>723877.0213032075</v>
      </c>
      <c r="S8" s="8"/>
      <c r="T8" s="1"/>
      <c r="U8" s="8"/>
      <c r="V8" s="8"/>
      <c r="W8" s="8">
        <f t="shared" si="3"/>
        <v>14.578581093499199</v>
      </c>
      <c r="X8" s="8"/>
      <c r="Y8" s="8"/>
      <c r="Z8" s="8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pans="1:40" x14ac:dyDescent="0.2">
      <c r="A9" s="5">
        <v>2021</v>
      </c>
      <c r="B9" s="5"/>
      <c r="C9" s="9">
        <v>2.5000000000000001E-2</v>
      </c>
      <c r="D9" s="7">
        <f t="shared" si="0"/>
        <v>10452147.46311372</v>
      </c>
      <c r="E9" s="7"/>
      <c r="H9" s="7"/>
      <c r="I9" s="60">
        <f t="shared" si="1"/>
        <v>14.365400734203329</v>
      </c>
      <c r="J9" s="8"/>
      <c r="K9" s="10"/>
      <c r="L9" s="10"/>
      <c r="M9" s="10"/>
      <c r="N9" s="10"/>
      <c r="Q9" s="9">
        <v>1.6E-2</v>
      </c>
      <c r="R9" s="7">
        <f t="shared" si="2"/>
        <v>735459.05364405888</v>
      </c>
      <c r="S9" s="7"/>
      <c r="V9" s="7"/>
      <c r="W9" s="8">
        <f t="shared" si="3"/>
        <v>14.868694857259834</v>
      </c>
      <c r="X9" s="10"/>
      <c r="Y9" s="10"/>
      <c r="Z9" s="10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pans="1:40" x14ac:dyDescent="0.2">
      <c r="A10" s="5">
        <v>2022</v>
      </c>
      <c r="B10" s="5">
        <v>0</v>
      </c>
      <c r="C10" s="9">
        <v>2.5000000000000001E-2</v>
      </c>
      <c r="D10" s="7">
        <f t="shared" si="0"/>
        <v>10713451.149691561</v>
      </c>
      <c r="E10" s="7"/>
      <c r="H10" s="7"/>
      <c r="I10" s="60">
        <f t="shared" si="1"/>
        <v>14.550714403674551</v>
      </c>
      <c r="J10" s="8"/>
      <c r="K10" s="10"/>
      <c r="L10" s="10"/>
      <c r="M10" s="10"/>
      <c r="N10" s="10"/>
      <c r="Q10" s="9">
        <v>1.6E-2</v>
      </c>
      <c r="R10" s="7">
        <f t="shared" si="2"/>
        <v>747226.39850236382</v>
      </c>
      <c r="S10" s="7"/>
      <c r="V10" s="7"/>
      <c r="W10" s="8">
        <f t="shared" si="3"/>
        <v>15.164581884919306</v>
      </c>
      <c r="X10" s="10"/>
      <c r="Y10" s="10"/>
      <c r="Z10" s="10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x14ac:dyDescent="0.2">
      <c r="A11" s="5">
        <v>2023</v>
      </c>
      <c r="B11" s="5">
        <v>1</v>
      </c>
      <c r="C11" s="9">
        <v>2.5000000000000001E-2</v>
      </c>
      <c r="D11" s="7">
        <f t="shared" si="0"/>
        <v>10981287.428433849</v>
      </c>
      <c r="E11" s="7"/>
      <c r="H11" s="7"/>
      <c r="I11" s="60">
        <f t="shared" si="1"/>
        <v>14.738418619481951</v>
      </c>
      <c r="J11" s="8"/>
      <c r="K11" s="10"/>
      <c r="L11" s="10"/>
      <c r="M11" s="10"/>
      <c r="N11" s="10"/>
      <c r="Q11" s="9">
        <v>1.6E-2</v>
      </c>
      <c r="R11" s="7">
        <f t="shared" si="2"/>
        <v>759182.0208784017</v>
      </c>
      <c r="S11" s="7"/>
      <c r="V11" s="7"/>
      <c r="W11" s="8">
        <f t="shared" si="3"/>
        <v>15.4663570644292</v>
      </c>
      <c r="X11" s="10"/>
      <c r="Y11" s="10"/>
      <c r="Z11" s="10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x14ac:dyDescent="0.2">
      <c r="A12" s="5">
        <v>2024</v>
      </c>
      <c r="B12" s="5">
        <v>2</v>
      </c>
      <c r="C12" s="9">
        <v>2.5000000000000001E-2</v>
      </c>
      <c r="D12" s="7">
        <f t="shared" si="0"/>
        <v>11255819.614144694</v>
      </c>
      <c r="E12" s="7"/>
      <c r="H12" s="7"/>
      <c r="I12" s="60">
        <f t="shared" si="1"/>
        <v>14.928544219673267</v>
      </c>
      <c r="J12" s="10"/>
      <c r="K12" s="10"/>
      <c r="L12" s="10"/>
      <c r="M12" s="10"/>
      <c r="N12" s="10"/>
      <c r="Q12" s="9">
        <v>1.6E-2</v>
      </c>
      <c r="R12" s="7">
        <f t="shared" si="2"/>
        <v>771328.93321245618</v>
      </c>
      <c r="S12" s="7"/>
      <c r="V12" s="7"/>
      <c r="W12" s="8">
        <f t="shared" si="3"/>
        <v>15.774137570011341</v>
      </c>
      <c r="X12" s="10"/>
      <c r="Y12" s="10"/>
      <c r="Z12" s="10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pans="1:40" x14ac:dyDescent="0.2">
      <c r="A13" s="5">
        <v>2025</v>
      </c>
      <c r="B13" s="5">
        <v>3</v>
      </c>
      <c r="C13" s="9">
        <v>2.5000000000000001E-2</v>
      </c>
      <c r="D13" s="7">
        <f t="shared" si="0"/>
        <v>11537215.10449831</v>
      </c>
      <c r="E13" s="7"/>
      <c r="H13" s="7"/>
      <c r="I13" s="60">
        <f t="shared" si="1"/>
        <v>15.121122440107051</v>
      </c>
      <c r="J13" s="10"/>
      <c r="K13" s="10"/>
      <c r="L13" s="10"/>
      <c r="M13" s="10"/>
      <c r="N13" s="10"/>
      <c r="Q13" s="9">
        <v>1.6E-2</v>
      </c>
      <c r="R13" s="7">
        <f t="shared" si="2"/>
        <v>783670.19614385546</v>
      </c>
      <c r="S13" s="7"/>
      <c r="V13" s="7"/>
      <c r="W13" s="8">
        <f t="shared" si="3"/>
        <v>16.088042907654568</v>
      </c>
      <c r="X13" s="10"/>
      <c r="Y13" s="10"/>
      <c r="Z13" s="10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x14ac:dyDescent="0.2">
      <c r="A14" s="5">
        <v>2026</v>
      </c>
      <c r="B14" s="5">
        <v>4</v>
      </c>
      <c r="C14" s="9">
        <v>2.5000000000000001E-2</v>
      </c>
      <c r="D14" s="7">
        <f t="shared" si="0"/>
        <v>11825645.482110767</v>
      </c>
      <c r="E14" s="7"/>
      <c r="H14" s="7"/>
      <c r="I14" s="60">
        <f t="shared" si="1"/>
        <v>15.31618491958443</v>
      </c>
      <c r="J14" s="10"/>
      <c r="K14" s="10"/>
      <c r="L14" s="10"/>
      <c r="M14" s="10"/>
      <c r="N14" s="10"/>
      <c r="Q14" s="9">
        <v>1.6E-2</v>
      </c>
      <c r="R14" s="7">
        <f t="shared" si="2"/>
        <v>796208.91928215721</v>
      </c>
      <c r="S14" s="7"/>
      <c r="V14" s="7"/>
      <c r="W14" s="8">
        <f t="shared" si="3"/>
        <v>16.408194961516894</v>
      </c>
      <c r="X14" s="10"/>
      <c r="Y14" s="10"/>
      <c r="Z14" s="10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x14ac:dyDescent="0.2">
      <c r="A15" s="5">
        <v>2027</v>
      </c>
      <c r="B15" s="5">
        <v>5</v>
      </c>
      <c r="C15" s="9">
        <v>2.5000000000000001E-2</v>
      </c>
      <c r="D15" s="7">
        <f t="shared" si="0"/>
        <v>12121286.619163536</v>
      </c>
      <c r="E15" s="7"/>
      <c r="H15" s="7"/>
      <c r="I15" s="60">
        <f t="shared" si="1"/>
        <v>15.513763705047067</v>
      </c>
      <c r="J15" s="10"/>
      <c r="K15" s="10"/>
      <c r="L15" s="10"/>
      <c r="M15" s="10"/>
      <c r="N15" s="10"/>
      <c r="Q15" s="9">
        <v>1.6E-2</v>
      </c>
      <c r="R15" s="7">
        <f t="shared" si="2"/>
        <v>808948.26199067174</v>
      </c>
      <c r="S15" s="7"/>
      <c r="V15" s="7"/>
      <c r="W15" s="8">
        <f t="shared" si="3"/>
        <v>16.734718041251082</v>
      </c>
      <c r="X15" s="10"/>
      <c r="Y15" s="10"/>
      <c r="Z15" s="10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x14ac:dyDescent="0.2">
      <c r="A16" s="5">
        <v>2028</v>
      </c>
      <c r="B16" s="5">
        <v>6</v>
      </c>
      <c r="C16" s="9">
        <v>2.5000000000000001E-2</v>
      </c>
      <c r="D16" s="7">
        <f t="shared" si="0"/>
        <v>12424318.784642624</v>
      </c>
      <c r="E16" s="7"/>
      <c r="H16" s="7"/>
      <c r="I16" s="60">
        <f t="shared" si="1"/>
        <v>15.713891256842173</v>
      </c>
      <c r="J16" s="10"/>
      <c r="K16" s="10"/>
      <c r="L16" s="10"/>
      <c r="M16" s="10"/>
      <c r="N16" s="10"/>
      <c r="Q16" s="9">
        <v>1.6E-2</v>
      </c>
      <c r="R16" s="7">
        <f t="shared" si="2"/>
        <v>821891.43418252247</v>
      </c>
      <c r="S16" s="7"/>
      <c r="V16" s="7"/>
      <c r="W16" s="8">
        <f t="shared" si="3"/>
        <v>17.067738930271979</v>
      </c>
      <c r="X16" s="10"/>
      <c r="Y16" s="10"/>
      <c r="Z16" s="10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x14ac:dyDescent="0.2">
      <c r="A17" s="5">
        <v>2029</v>
      </c>
      <c r="B17" s="5">
        <v>7</v>
      </c>
      <c r="C17" s="9">
        <v>2.5000000000000001E-2</v>
      </c>
      <c r="D17" s="7">
        <f t="shared" si="0"/>
        <v>12734926.754258689</v>
      </c>
      <c r="E17" s="7"/>
      <c r="H17" s="7"/>
      <c r="I17" s="60">
        <f t="shared" si="1"/>
        <v>15.916600454055436</v>
      </c>
      <c r="J17" s="10"/>
      <c r="K17" s="10"/>
      <c r="L17" s="10"/>
      <c r="M17" s="10"/>
      <c r="N17" s="10"/>
      <c r="Q17" s="9">
        <v>1.6E-2</v>
      </c>
      <c r="R17" s="7">
        <f t="shared" si="2"/>
        <v>835041.69712944282</v>
      </c>
      <c r="S17" s="7"/>
      <c r="V17" s="7"/>
      <c r="W17" s="8">
        <f t="shared" si="3"/>
        <v>17.407386934984391</v>
      </c>
      <c r="X17" s="10"/>
      <c r="Y17" s="10"/>
      <c r="Z17" s="10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1:40" x14ac:dyDescent="0.2">
      <c r="A18" s="5">
        <v>2030</v>
      </c>
      <c r="B18" s="5">
        <v>8</v>
      </c>
      <c r="C18" s="9">
        <v>2.5000000000000001E-2</v>
      </c>
      <c r="D18" s="7">
        <f t="shared" si="0"/>
        <v>13053299.923115155</v>
      </c>
      <c r="E18" s="7"/>
      <c r="H18" s="7"/>
      <c r="I18" s="60">
        <f t="shared" si="1"/>
        <v>16.121924599912749</v>
      </c>
      <c r="J18" s="10"/>
      <c r="K18" s="10"/>
      <c r="L18" s="10"/>
      <c r="M18" s="10"/>
      <c r="N18" s="10"/>
      <c r="Q18" s="9">
        <v>1.6E-2</v>
      </c>
      <c r="R18" s="7">
        <f t="shared" si="2"/>
        <v>848402.36428351398</v>
      </c>
      <c r="S18" s="7"/>
      <c r="V18" s="7"/>
      <c r="W18" s="8">
        <f t="shared" si="3"/>
        <v>17.753793934990583</v>
      </c>
      <c r="X18" s="10"/>
      <c r="Y18" s="10"/>
      <c r="Z18" s="10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x14ac:dyDescent="0.2">
      <c r="A19" s="5">
        <v>2031</v>
      </c>
      <c r="B19" s="5">
        <v>9</v>
      </c>
      <c r="C19" s="9">
        <v>2.5000000000000001E-2</v>
      </c>
      <c r="D19" s="7">
        <f t="shared" si="0"/>
        <v>13379632.421193032</v>
      </c>
      <c r="E19" s="7"/>
      <c r="H19" s="7"/>
      <c r="I19" s="60">
        <f t="shared" si="1"/>
        <v>16.329897427251623</v>
      </c>
      <c r="J19" s="10"/>
      <c r="K19" s="10"/>
      <c r="L19" s="10"/>
      <c r="M19" s="10"/>
      <c r="N19" s="10"/>
      <c r="Q19" s="9">
        <v>1.6E-2</v>
      </c>
      <c r="R19" s="7">
        <f t="shared" si="2"/>
        <v>861976.80211205024</v>
      </c>
      <c r="S19" s="7"/>
      <c r="V19" s="7"/>
      <c r="W19" s="8">
        <f t="shared" si="3"/>
        <v>18.107094434296897</v>
      </c>
      <c r="X19" s="10"/>
      <c r="Y19" s="10"/>
      <c r="Z19" s="10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pans="1:40" x14ac:dyDescent="0.2">
      <c r="A20" s="5">
        <v>2032</v>
      </c>
      <c r="B20" s="5">
        <v>10</v>
      </c>
      <c r="C20" s="9">
        <v>2.5000000000000001E-2</v>
      </c>
      <c r="D20" s="7">
        <f t="shared" si="0"/>
        <v>13714123.231722856</v>
      </c>
      <c r="E20" s="7"/>
      <c r="H20" s="7"/>
      <c r="I20" s="60">
        <f t="shared" si="1"/>
        <v>16.540553104063168</v>
      </c>
      <c r="J20" s="10"/>
      <c r="K20" s="10"/>
      <c r="L20" s="10"/>
      <c r="M20" s="10"/>
      <c r="N20" s="10"/>
      <c r="Q20" s="9">
        <v>1.6E-2</v>
      </c>
      <c r="R20" s="7">
        <f t="shared" si="2"/>
        <v>875768.43094584311</v>
      </c>
      <c r="S20" s="7"/>
      <c r="V20" s="7"/>
      <c r="W20" s="8">
        <f t="shared" si="3"/>
        <v>18.467425613539405</v>
      </c>
      <c r="X20" s="10"/>
      <c r="Y20" s="10"/>
      <c r="Z20" s="10"/>
    </row>
    <row r="21" spans="1:40" x14ac:dyDescent="0.2">
      <c r="A21" s="5">
        <v>2033</v>
      </c>
      <c r="B21" s="5">
        <v>11</v>
      </c>
      <c r="C21" s="9">
        <v>2.5000000000000001E-2</v>
      </c>
      <c r="D21" s="7">
        <f t="shared" si="0"/>
        <v>14056976.312515926</v>
      </c>
      <c r="E21" s="7"/>
      <c r="H21" s="7"/>
      <c r="I21" s="60">
        <f t="shared" si="1"/>
        <v>16.753926239105581</v>
      </c>
      <c r="J21" s="10"/>
      <c r="K21" s="10"/>
      <c r="L21" s="10"/>
      <c r="M21" s="10"/>
      <c r="N21" s="10"/>
      <c r="Q21" s="9">
        <v>1.6E-2</v>
      </c>
      <c r="R21" s="7">
        <f t="shared" si="2"/>
        <v>889780.72584097658</v>
      </c>
      <c r="S21" s="7"/>
      <c r="V21" s="7"/>
      <c r="W21" s="8">
        <f t="shared" si="3"/>
        <v>18.834927383248839</v>
      </c>
      <c r="X21" s="10"/>
      <c r="Y21" s="10"/>
      <c r="Z21" s="10"/>
    </row>
    <row r="22" spans="1:40" x14ac:dyDescent="0.2">
      <c r="A22" s="5">
        <v>2034</v>
      </c>
      <c r="B22" s="5">
        <v>12</v>
      </c>
      <c r="C22" s="9">
        <v>2.5000000000000001E-2</v>
      </c>
      <c r="D22" s="7">
        <f t="shared" si="0"/>
        <v>14408400.720328823</v>
      </c>
      <c r="G22" s="7"/>
      <c r="H22" s="7"/>
      <c r="I22" s="60">
        <f t="shared" si="1"/>
        <v>16.970051887590042</v>
      </c>
      <c r="J22" s="10"/>
      <c r="K22" s="10"/>
      <c r="L22" s="10"/>
      <c r="M22" s="10"/>
      <c r="N22" s="10"/>
      <c r="Q22" s="9">
        <v>1.6E-2</v>
      </c>
      <c r="R22" s="7">
        <f t="shared" si="2"/>
        <v>904017.21745443216</v>
      </c>
      <c r="S22" s="7"/>
      <c r="V22" s="7"/>
      <c r="W22" s="8">
        <f t="shared" si="3"/>
        <v>19.209742438175493</v>
      </c>
      <c r="X22" s="10"/>
      <c r="Y22" s="10"/>
      <c r="Z22" s="10"/>
    </row>
    <row r="23" spans="1:40" x14ac:dyDescent="0.2">
      <c r="A23" s="5">
        <v>2035</v>
      </c>
      <c r="B23" s="5">
        <v>13</v>
      </c>
      <c r="C23" s="9">
        <v>2.5000000000000001E-2</v>
      </c>
      <c r="D23" s="7">
        <f t="shared" si="0"/>
        <v>14768610.738337042</v>
      </c>
      <c r="H23" s="7"/>
      <c r="I23" s="60">
        <f t="shared" si="1"/>
        <v>17.188965556939952</v>
      </c>
      <c r="J23" s="10"/>
      <c r="K23" s="10"/>
      <c r="L23" s="10"/>
      <c r="M23" s="10"/>
      <c r="N23" s="10"/>
      <c r="Q23" s="9">
        <v>1.6E-2</v>
      </c>
      <c r="R23" s="7">
        <f t="shared" si="2"/>
        <v>918481.49293370312</v>
      </c>
      <c r="S23" s="7"/>
      <c r="V23" s="7"/>
      <c r="W23" s="8">
        <f t="shared" si="3"/>
        <v>19.592016312695186</v>
      </c>
      <c r="X23" s="10"/>
      <c r="Y23" s="10"/>
      <c r="Z23" s="10"/>
    </row>
    <row r="24" spans="1:40" x14ac:dyDescent="0.2">
      <c r="A24" s="5">
        <v>2036</v>
      </c>
      <c r="B24" s="5">
        <v>14</v>
      </c>
      <c r="C24" s="9">
        <v>2.5000000000000001E-2</v>
      </c>
      <c r="D24" s="7">
        <f t="shared" si="0"/>
        <v>15137826.006795466</v>
      </c>
      <c r="E24" s="7"/>
      <c r="H24" s="7"/>
      <c r="I24" s="60">
        <f t="shared" si="1"/>
        <v>17.410703212624476</v>
      </c>
      <c r="J24" s="10"/>
      <c r="K24" s="10"/>
      <c r="L24" s="10"/>
      <c r="M24" s="10"/>
      <c r="N24" s="10"/>
      <c r="Q24" s="9">
        <v>1.6E-2</v>
      </c>
      <c r="R24" s="7">
        <f t="shared" si="2"/>
        <v>933177.19682064233</v>
      </c>
      <c r="S24" s="7"/>
      <c r="V24" s="7"/>
      <c r="W24" s="8">
        <f t="shared" si="3"/>
        <v>19.981897437317819</v>
      </c>
      <c r="X24" s="10"/>
      <c r="Y24" s="10"/>
      <c r="Z24" s="10"/>
    </row>
    <row r="25" spans="1:40" x14ac:dyDescent="0.2">
      <c r="A25" s="5">
        <v>2037</v>
      </c>
      <c r="B25" s="5">
        <v>15</v>
      </c>
      <c r="C25" s="9">
        <v>2.5000000000000001E-2</v>
      </c>
      <c r="D25" s="7">
        <f t="shared" si="0"/>
        <v>15516271.656965351</v>
      </c>
      <c r="E25" s="7"/>
      <c r="H25" s="7"/>
      <c r="I25" s="60">
        <f t="shared" si="1"/>
        <v>17.635301284067332</v>
      </c>
      <c r="J25" s="10"/>
      <c r="K25" s="10"/>
      <c r="L25" s="10"/>
      <c r="M25" s="10"/>
      <c r="N25" s="10"/>
      <c r="Q25" s="9">
        <v>1.6E-2</v>
      </c>
      <c r="R25" s="7">
        <f>R24*(Q25+1)</f>
        <v>948108.03196977265</v>
      </c>
      <c r="S25" s="7"/>
      <c r="V25" s="7"/>
      <c r="W25" s="8">
        <f t="shared" si="3"/>
        <v>20.379537196320445</v>
      </c>
      <c r="X25" s="10"/>
      <c r="Y25" s="10"/>
      <c r="Z25" s="10"/>
    </row>
    <row r="26" spans="1:40" x14ac:dyDescent="0.2">
      <c r="A26" s="5">
        <v>2038</v>
      </c>
      <c r="B26" s="5">
        <v>16</v>
      </c>
      <c r="C26" s="9">
        <v>2.5000000000000001E-2</v>
      </c>
      <c r="D26" s="7">
        <f t="shared" si="0"/>
        <v>15904178.448389484</v>
      </c>
      <c r="E26" s="7"/>
      <c r="H26" s="7"/>
      <c r="I26" s="60">
        <f t="shared" si="1"/>
        <v>17.862796670631798</v>
      </c>
      <c r="J26" s="10"/>
      <c r="K26" s="10"/>
      <c r="L26" s="10"/>
      <c r="M26" s="10"/>
      <c r="N26" s="10"/>
      <c r="Q26" s="9">
        <v>1.6E-2</v>
      </c>
      <c r="R26" s="7">
        <f t="shared" si="2"/>
        <v>963277.76048128901</v>
      </c>
      <c r="S26" s="7"/>
      <c r="V26" s="7"/>
      <c r="W26" s="8">
        <f t="shared" si="3"/>
        <v>20.785089986527222</v>
      </c>
      <c r="X26" s="10"/>
      <c r="Y26" s="10"/>
      <c r="Z26" s="10"/>
    </row>
    <row r="27" spans="1:40" x14ac:dyDescent="0.2">
      <c r="A27" s="5">
        <v>2039</v>
      </c>
      <c r="B27" s="5">
        <v>17</v>
      </c>
      <c r="C27" s="9">
        <v>2.5000000000000001E-2</v>
      </c>
      <c r="D27" s="7">
        <f t="shared" si="0"/>
        <v>16301782.909599219</v>
      </c>
      <c r="E27" s="7"/>
      <c r="H27" s="7"/>
      <c r="I27" s="60">
        <f t="shared" si="1"/>
        <v>18.093226747682948</v>
      </c>
      <c r="J27" s="10"/>
      <c r="K27" s="10"/>
      <c r="L27" s="10"/>
      <c r="M27" s="10"/>
      <c r="N27" s="10"/>
      <c r="Q27" s="9">
        <v>1.6E-2</v>
      </c>
      <c r="R27" s="7">
        <f t="shared" si="2"/>
        <v>978690.2046489896</v>
      </c>
      <c r="S27" s="7"/>
      <c r="V27" s="7"/>
      <c r="W27" s="8">
        <f t="shared" si="3"/>
        <v>21.198713277259113</v>
      </c>
      <c r="X27" s="10"/>
      <c r="Y27" s="10"/>
      <c r="Z27" s="10"/>
    </row>
    <row r="28" spans="1:40" x14ac:dyDescent="0.2">
      <c r="A28" s="5">
        <v>2040</v>
      </c>
      <c r="B28" s="5">
        <v>18</v>
      </c>
      <c r="C28" s="9">
        <v>2.5000000000000001E-2</v>
      </c>
      <c r="D28" s="7">
        <f t="shared" si="0"/>
        <v>16709327.482339198</v>
      </c>
      <c r="E28" s="7"/>
      <c r="H28" s="7"/>
      <c r="I28" s="60">
        <f t="shared" si="1"/>
        <v>18.326629372728057</v>
      </c>
      <c r="J28" s="10"/>
      <c r="K28" s="10"/>
      <c r="L28" s="10"/>
      <c r="M28" s="10"/>
      <c r="N28" s="10"/>
      <c r="Q28" s="9">
        <v>1.6E-2</v>
      </c>
      <c r="R28" s="7">
        <f t="shared" si="2"/>
        <v>994349.24792337348</v>
      </c>
      <c r="S28" s="7"/>
      <c r="V28" s="7"/>
      <c r="W28" s="8">
        <f t="shared" si="3"/>
        <v>21.620567671476572</v>
      </c>
      <c r="X28" s="10"/>
      <c r="Y28" s="10"/>
      <c r="Z28" s="10"/>
    </row>
    <row r="29" spans="1:40" x14ac:dyDescent="0.2">
      <c r="A29" s="5">
        <v>2041</v>
      </c>
      <c r="B29" s="5">
        <v>19</v>
      </c>
      <c r="C29" s="9">
        <v>2.5000000000000001E-2</v>
      </c>
      <c r="D29" s="7">
        <f t="shared" si="0"/>
        <v>17127060.669397675</v>
      </c>
      <c r="E29" s="7"/>
      <c r="H29" s="7"/>
      <c r="I29" s="60">
        <f t="shared" si="1"/>
        <v>18.563042891636247</v>
      </c>
      <c r="J29" s="10"/>
      <c r="K29" s="10"/>
      <c r="L29" s="10"/>
      <c r="M29" s="10"/>
      <c r="N29" s="10"/>
      <c r="Q29" s="9">
        <v>1.6E-2</v>
      </c>
      <c r="R29" s="7">
        <f t="shared" si="2"/>
        <v>1010258.8358901475</v>
      </c>
      <c r="S29" s="7"/>
      <c r="V29" s="7"/>
      <c r="W29" s="8">
        <f t="shared" si="3"/>
        <v>22.050816968138957</v>
      </c>
      <c r="X29" s="10"/>
      <c r="Y29" s="10"/>
      <c r="Z29" s="10"/>
    </row>
    <row r="30" spans="1:40" x14ac:dyDescent="0.2">
      <c r="A30" s="5">
        <v>2042</v>
      </c>
      <c r="B30" s="5">
        <v>20</v>
      </c>
      <c r="C30" s="9">
        <v>2.5000000000000001E-2</v>
      </c>
      <c r="D30" s="7">
        <f t="shared" si="0"/>
        <v>17555237.186132614</v>
      </c>
      <c r="E30" s="7"/>
      <c r="H30" s="7"/>
      <c r="I30" s="60">
        <f t="shared" si="1"/>
        <v>18.802506144938352</v>
      </c>
      <c r="J30" s="10"/>
      <c r="K30" s="10"/>
      <c r="L30" s="10"/>
      <c r="M30" s="10"/>
      <c r="N30" s="10"/>
      <c r="O30" s="11"/>
      <c r="P30" s="11"/>
      <c r="Q30" s="9">
        <v>1.6E-2</v>
      </c>
      <c r="R30" s="7">
        <f t="shared" si="2"/>
        <v>1026422.9772643899</v>
      </c>
      <c r="S30" s="7"/>
      <c r="V30" s="7"/>
      <c r="W30" s="8">
        <f t="shared" si="3"/>
        <v>22.489628225804921</v>
      </c>
      <c r="X30" s="10"/>
      <c r="Y30" s="10"/>
      <c r="Z30" s="10"/>
      <c r="AA30" s="11"/>
    </row>
    <row r="31" spans="1:40" x14ac:dyDescent="0.2">
      <c r="A31" s="5">
        <v>2043</v>
      </c>
      <c r="B31" s="5">
        <v>21</v>
      </c>
      <c r="C31" s="9">
        <v>2.5000000000000001E-2</v>
      </c>
      <c r="D31" s="7">
        <f t="shared" si="0"/>
        <v>17994118.115785927</v>
      </c>
      <c r="E31" s="7">
        <f>D31*0.5</f>
        <v>8997059.0578929633</v>
      </c>
      <c r="F31" t="s">
        <v>9</v>
      </c>
      <c r="G31" s="7">
        <f>E31*10</f>
        <v>89970590.578929633</v>
      </c>
      <c r="H31" s="7">
        <f t="shared" ref="H31:H88" si="4">G31/60</f>
        <v>1499509.8429821606</v>
      </c>
      <c r="I31" s="60">
        <f t="shared" si="1"/>
        <v>19.045058474208055</v>
      </c>
      <c r="J31" s="10">
        <f t="shared" ref="J31:J88" si="5">H31*I31</f>
        <v>28558252.642245788</v>
      </c>
      <c r="K31" s="13">
        <v>1.03</v>
      </c>
      <c r="L31" s="13">
        <v>1.07</v>
      </c>
      <c r="M31" s="10">
        <f>POWER(K31,B31)</f>
        <v>1.8602945717094954</v>
      </c>
      <c r="N31" s="10">
        <f>POWER(L31,B31)</f>
        <v>4.1405623748602123</v>
      </c>
      <c r="O31" s="14">
        <f>J31/M31</f>
        <v>15351468.029067313</v>
      </c>
      <c r="P31" s="14">
        <f>J31/N31</f>
        <v>6897191.7475847546</v>
      </c>
      <c r="Q31" s="9">
        <v>1.6E-2</v>
      </c>
      <c r="R31" s="7">
        <f t="shared" si="2"/>
        <v>1042845.7449006201</v>
      </c>
      <c r="S31" s="7">
        <f>R31*0.9</f>
        <v>938561.17041055812</v>
      </c>
      <c r="T31" t="s">
        <v>9</v>
      </c>
      <c r="U31" s="7">
        <f t="shared" ref="U31:U88" si="6">S31*10</f>
        <v>9385611.7041055821</v>
      </c>
      <c r="V31" s="7">
        <f t="shared" ref="V31:V88" si="7">U31/60</f>
        <v>156426.86173509303</v>
      </c>
      <c r="W31" s="8">
        <f t="shared" si="3"/>
        <v>22.937171827498439</v>
      </c>
      <c r="X31" s="10">
        <f t="shared" ref="X31:X88" si="8">V31*W31</f>
        <v>3587989.8060541693</v>
      </c>
      <c r="Y31" s="13">
        <v>1.03</v>
      </c>
      <c r="Z31" s="10">
        <f t="shared" ref="Z31:Z62" si="9">POWER(Y31,B31)</f>
        <v>1.8602945717094954</v>
      </c>
      <c r="AA31" s="14">
        <f>X31/Z31</f>
        <v>1928721.3222135187</v>
      </c>
      <c r="AB31" s="10">
        <f>X31/N31</f>
        <v>866546.49325873319</v>
      </c>
    </row>
    <row r="32" spans="1:40" x14ac:dyDescent="0.2">
      <c r="A32" s="5">
        <v>2044</v>
      </c>
      <c r="B32" s="5">
        <v>22</v>
      </c>
      <c r="C32" s="9">
        <v>2.5000000000000001E-2</v>
      </c>
      <c r="D32" s="7">
        <f t="shared" si="0"/>
        <v>18443971.068680573</v>
      </c>
      <c r="E32" s="7">
        <f t="shared" ref="E32:E88" si="10">D32*0.5</f>
        <v>9221985.5343402866</v>
      </c>
      <c r="F32" t="s">
        <v>9</v>
      </c>
      <c r="G32" s="7">
        <f t="shared" ref="G32:G88" si="11">E32*10</f>
        <v>92219855.343402863</v>
      </c>
      <c r="H32" s="7">
        <f t="shared" si="4"/>
        <v>1536997.5890567144</v>
      </c>
      <c r="I32" s="60">
        <f t="shared" si="1"/>
        <v>19.290739728525338</v>
      </c>
      <c r="J32" s="10">
        <f t="shared" si="5"/>
        <v>29649820.453864023</v>
      </c>
      <c r="K32" s="13">
        <v>1.03</v>
      </c>
      <c r="L32" s="13">
        <v>1.07</v>
      </c>
      <c r="M32" s="10">
        <f t="shared" ref="M32:M88" si="12">POWER(K32,B32)</f>
        <v>1.9161034088607805</v>
      </c>
      <c r="N32" s="10">
        <f t="shared" ref="N32:N88" si="13">POWER(L32,B32)</f>
        <v>4.4304017411004271</v>
      </c>
      <c r="O32" s="14">
        <f t="shared" ref="O32:O88" si="14">J32/M32</f>
        <v>15474018.947386732</v>
      </c>
      <c r="P32" s="14">
        <f t="shared" ref="P32:P88" si="15">J32/N32</f>
        <v>6692354.8216418801</v>
      </c>
      <c r="Q32" s="9">
        <v>1.6E-2</v>
      </c>
      <c r="R32" s="7">
        <f t="shared" si="2"/>
        <v>1059531.2768190301</v>
      </c>
      <c r="S32" s="7">
        <f t="shared" ref="S32:S88" si="16">R32*0.9</f>
        <v>953578.1491371271</v>
      </c>
      <c r="T32" t="s">
        <v>9</v>
      </c>
      <c r="U32" s="7">
        <f t="shared" si="6"/>
        <v>9535781.4913712703</v>
      </c>
      <c r="V32" s="7">
        <f t="shared" si="7"/>
        <v>158929.6915228545</v>
      </c>
      <c r="W32" s="8">
        <f t="shared" si="3"/>
        <v>23.39362154686566</v>
      </c>
      <c r="X32" s="10">
        <f t="shared" si="8"/>
        <v>3717941.0560457613</v>
      </c>
      <c r="Y32" s="13">
        <v>1.03</v>
      </c>
      <c r="Z32" s="10">
        <f t="shared" si="9"/>
        <v>1.9161034088607805</v>
      </c>
      <c r="AA32" s="14">
        <f t="shared" ref="AA32:AA88" si="17">X32/Z32</f>
        <v>1940365.5558737635</v>
      </c>
      <c r="AB32" s="10">
        <f t="shared" ref="AB32:AB90" si="18">X32/N32</f>
        <v>839188.24371044419</v>
      </c>
    </row>
    <row r="33" spans="1:28" x14ac:dyDescent="0.2">
      <c r="A33" s="5">
        <v>2045</v>
      </c>
      <c r="B33" s="5">
        <v>23</v>
      </c>
      <c r="C33" s="9">
        <v>2.5000000000000001E-2</v>
      </c>
      <c r="D33" s="7">
        <f t="shared" si="0"/>
        <v>18905070.345397584</v>
      </c>
      <c r="E33" s="7">
        <f t="shared" si="10"/>
        <v>9452535.1726987921</v>
      </c>
      <c r="F33" t="s">
        <v>9</v>
      </c>
      <c r="G33" s="7">
        <f t="shared" si="11"/>
        <v>94525351.726987928</v>
      </c>
      <c r="H33" s="7">
        <f t="shared" si="4"/>
        <v>1575422.5287831321</v>
      </c>
      <c r="I33" s="60">
        <f t="shared" si="1"/>
        <v>19.539590271023314</v>
      </c>
      <c r="J33" s="10">
        <f t="shared" si="5"/>
        <v>30783110.716161836</v>
      </c>
      <c r="K33" s="13">
        <v>1.03</v>
      </c>
      <c r="L33" s="13">
        <v>1.07</v>
      </c>
      <c r="M33" s="10">
        <f t="shared" si="12"/>
        <v>1.973586511126604</v>
      </c>
      <c r="N33" s="10">
        <f t="shared" si="13"/>
        <v>4.740529862977457</v>
      </c>
      <c r="O33" s="14">
        <f t="shared" si="14"/>
        <v>15597548.19087691</v>
      </c>
      <c r="P33" s="14">
        <f t="shared" si="15"/>
        <v>6493601.2652449394</v>
      </c>
      <c r="Q33" s="9">
        <v>1.6E-2</v>
      </c>
      <c r="R33" s="7">
        <f t="shared" si="2"/>
        <v>1076483.7772481346</v>
      </c>
      <c r="S33" s="7">
        <f t="shared" si="16"/>
        <v>968835.39952332119</v>
      </c>
      <c r="T33" t="s">
        <v>9</v>
      </c>
      <c r="U33" s="7">
        <f t="shared" si="6"/>
        <v>9688353.9952332117</v>
      </c>
      <c r="V33" s="7">
        <f t="shared" si="7"/>
        <v>161472.56658722021</v>
      </c>
      <c r="W33" s="8">
        <f t="shared" si="3"/>
        <v>23.859154615648286</v>
      </c>
      <c r="X33" s="10">
        <f t="shared" si="8"/>
        <v>3852598.9323900505</v>
      </c>
      <c r="Y33" s="13">
        <v>1.03</v>
      </c>
      <c r="Z33" s="10">
        <f t="shared" si="9"/>
        <v>1.973586511126604</v>
      </c>
      <c r="AA33" s="14">
        <f t="shared" si="17"/>
        <v>1952080.0890510897</v>
      </c>
      <c r="AB33" s="10">
        <f t="shared" si="18"/>
        <v>812693.73756677273</v>
      </c>
    </row>
    <row r="34" spans="1:28" x14ac:dyDescent="0.2">
      <c r="A34" s="5">
        <v>2046</v>
      </c>
      <c r="B34" s="5">
        <v>24</v>
      </c>
      <c r="C34" s="9">
        <v>2.5000000000000001E-2</v>
      </c>
      <c r="D34" s="7">
        <f t="shared" si="0"/>
        <v>19377697.10403252</v>
      </c>
      <c r="E34" s="7">
        <f t="shared" si="10"/>
        <v>9688848.5520162601</v>
      </c>
      <c r="F34" t="s">
        <v>9</v>
      </c>
      <c r="G34" s="7">
        <f t="shared" si="11"/>
        <v>96888485.520162597</v>
      </c>
      <c r="H34" s="7">
        <f t="shared" si="4"/>
        <v>1614808.0920027099</v>
      </c>
      <c r="I34" s="60">
        <f t="shared" si="1"/>
        <v>19.791650985519514</v>
      </c>
      <c r="J34" s="10">
        <f t="shared" si="5"/>
        <v>31959718.165510319</v>
      </c>
      <c r="K34" s="13">
        <v>1.03</v>
      </c>
      <c r="L34" s="13">
        <v>1.07</v>
      </c>
      <c r="M34" s="10">
        <f t="shared" si="12"/>
        <v>2.0327941064604018</v>
      </c>
      <c r="N34" s="10">
        <f t="shared" si="13"/>
        <v>5.0723669533858793</v>
      </c>
      <c r="O34" s="14">
        <f t="shared" si="14"/>
        <v>15722063.569517184</v>
      </c>
      <c r="P34" s="14">
        <f t="shared" si="15"/>
        <v>6300750.4108465062</v>
      </c>
      <c r="Q34" s="9">
        <v>1.6E-2</v>
      </c>
      <c r="R34" s="7">
        <f t="shared" si="2"/>
        <v>1093707.5176841049</v>
      </c>
      <c r="S34" s="7">
        <f t="shared" si="16"/>
        <v>984336.76591569441</v>
      </c>
      <c r="T34" t="s">
        <v>9</v>
      </c>
      <c r="U34" s="7">
        <f t="shared" si="6"/>
        <v>9843367.6591569446</v>
      </c>
      <c r="V34" s="7">
        <f t="shared" si="7"/>
        <v>164056.12765261575</v>
      </c>
      <c r="W34" s="8">
        <f t="shared" si="3"/>
        <v>24.333951792499686</v>
      </c>
      <c r="X34" s="10">
        <f t="shared" si="8"/>
        <v>3992133.9015629264</v>
      </c>
      <c r="Y34" s="13">
        <v>1.03</v>
      </c>
      <c r="Z34" s="10">
        <f t="shared" si="9"/>
        <v>2.0327941064604018</v>
      </c>
      <c r="AA34" s="14">
        <f t="shared" si="17"/>
        <v>1963865.3461634738</v>
      </c>
      <c r="AB34" s="10">
        <f t="shared" si="18"/>
        <v>787035.70507613185</v>
      </c>
    </row>
    <row r="35" spans="1:28" x14ac:dyDescent="0.2">
      <c r="A35" s="5">
        <v>2047</v>
      </c>
      <c r="B35" s="5">
        <v>25</v>
      </c>
      <c r="C35" s="9">
        <v>2.5000000000000001E-2</v>
      </c>
      <c r="D35" s="7">
        <f t="shared" si="0"/>
        <v>19862139.531633332</v>
      </c>
      <c r="E35" s="7">
        <f t="shared" si="10"/>
        <v>9931069.7658166662</v>
      </c>
      <c r="F35" t="s">
        <v>9</v>
      </c>
      <c r="G35" s="7">
        <f t="shared" si="11"/>
        <v>99310697.658166662</v>
      </c>
      <c r="H35" s="7">
        <f t="shared" si="4"/>
        <v>1655178.2943027776</v>
      </c>
      <c r="I35" s="60">
        <f t="shared" si="1"/>
        <v>20.046963283232714</v>
      </c>
      <c r="J35" s="10">
        <f t="shared" si="5"/>
        <v>33181298.493091535</v>
      </c>
      <c r="K35" s="13">
        <v>1.03</v>
      </c>
      <c r="L35" s="13">
        <v>1.07</v>
      </c>
      <c r="M35" s="10">
        <f t="shared" si="12"/>
        <v>2.0937779296542138</v>
      </c>
      <c r="N35" s="10">
        <f t="shared" si="13"/>
        <v>5.4274326401228912</v>
      </c>
      <c r="O35" s="14">
        <f t="shared" si="14"/>
        <v>15847572.955634033</v>
      </c>
      <c r="P35" s="14">
        <f t="shared" si="15"/>
        <v>6113626.9564720429</v>
      </c>
      <c r="Q35" s="9">
        <v>1.6E-2</v>
      </c>
      <c r="R35" s="7">
        <f t="shared" si="2"/>
        <v>1111206.8379670505</v>
      </c>
      <c r="S35" s="7">
        <f t="shared" si="16"/>
        <v>1000086.1541703455</v>
      </c>
      <c r="T35" t="s">
        <v>9</v>
      </c>
      <c r="U35" s="7">
        <f t="shared" si="6"/>
        <v>10000861.541703455</v>
      </c>
      <c r="V35" s="7">
        <f t="shared" si="7"/>
        <v>166681.02569505759</v>
      </c>
      <c r="W35" s="8">
        <f t="shared" si="3"/>
        <v>24.818197433170429</v>
      </c>
      <c r="X35" s="10">
        <f t="shared" si="8"/>
        <v>4136722.6040632925</v>
      </c>
      <c r="Y35" s="13">
        <v>1.03</v>
      </c>
      <c r="Z35" s="10">
        <f t="shared" si="9"/>
        <v>2.0937779296542138</v>
      </c>
      <c r="AA35" s="14">
        <f t="shared" si="17"/>
        <v>1975721.754191224</v>
      </c>
      <c r="AB35" s="10">
        <f t="shared" si="18"/>
        <v>762187.73743631877</v>
      </c>
    </row>
    <row r="36" spans="1:28" x14ac:dyDescent="0.2">
      <c r="A36" s="5">
        <v>2048</v>
      </c>
      <c r="B36" s="5">
        <v>26</v>
      </c>
      <c r="C36" s="9">
        <v>2.5000000000000001E-2</v>
      </c>
      <c r="D36" s="7">
        <f t="shared" si="0"/>
        <v>20358693.019924164</v>
      </c>
      <c r="E36" s="7">
        <f t="shared" si="10"/>
        <v>10179346.509962082</v>
      </c>
      <c r="F36" t="s">
        <v>9</v>
      </c>
      <c r="G36" s="7">
        <f t="shared" si="11"/>
        <v>101793465.09962082</v>
      </c>
      <c r="H36" s="7">
        <f t="shared" si="4"/>
        <v>1696557.751660347</v>
      </c>
      <c r="I36" s="60">
        <f t="shared" si="1"/>
        <v>20.305569109586415</v>
      </c>
      <c r="J36" s="10">
        <f t="shared" si="5"/>
        <v>34449570.674743719</v>
      </c>
      <c r="K36" s="13">
        <v>1.03</v>
      </c>
      <c r="L36" s="13">
        <v>1.07</v>
      </c>
      <c r="M36" s="10">
        <f t="shared" si="12"/>
        <v>2.1565912675438406</v>
      </c>
      <c r="N36" s="10">
        <f t="shared" si="13"/>
        <v>5.807352924931493</v>
      </c>
      <c r="O36" s="14">
        <f t="shared" si="14"/>
        <v>15974084.284398785</v>
      </c>
      <c r="P36" s="14">
        <f t="shared" si="15"/>
        <v>5932060.8063699016</v>
      </c>
      <c r="Q36" s="9">
        <v>1.6E-2</v>
      </c>
      <c r="R36" s="7">
        <f t="shared" si="2"/>
        <v>1128986.1473745233</v>
      </c>
      <c r="S36" s="7">
        <f t="shared" si="16"/>
        <v>1016087.532637071</v>
      </c>
      <c r="T36" t="s">
        <v>9</v>
      </c>
      <c r="U36" s="7">
        <f t="shared" si="6"/>
        <v>10160875.326370711</v>
      </c>
      <c r="V36" s="7">
        <f t="shared" si="7"/>
        <v>169347.92210617851</v>
      </c>
      <c r="W36" s="8">
        <f t="shared" si="3"/>
        <v>25.312079562090521</v>
      </c>
      <c r="X36" s="10">
        <f t="shared" si="8"/>
        <v>4286548.0780262984</v>
      </c>
      <c r="Y36" s="13">
        <v>1.03</v>
      </c>
      <c r="Z36" s="10">
        <f t="shared" si="9"/>
        <v>2.1565912675438406</v>
      </c>
      <c r="AA36" s="14">
        <f t="shared" si="17"/>
        <v>1987649.7426924496</v>
      </c>
      <c r="AB36" s="10">
        <f t="shared" si="18"/>
        <v>738124.25961297425</v>
      </c>
    </row>
    <row r="37" spans="1:28" x14ac:dyDescent="0.2">
      <c r="A37" s="5">
        <v>2049</v>
      </c>
      <c r="B37" s="5">
        <v>27</v>
      </c>
      <c r="C37" s="9">
        <v>2.5000000000000001E-2</v>
      </c>
      <c r="D37" s="7">
        <f t="shared" si="0"/>
        <v>20867660.345422268</v>
      </c>
      <c r="E37" s="7">
        <f t="shared" si="10"/>
        <v>10433830.172711134</v>
      </c>
      <c r="F37" t="s">
        <v>9</v>
      </c>
      <c r="G37" s="7">
        <f t="shared" si="11"/>
        <v>104338301.72711134</v>
      </c>
      <c r="H37" s="7">
        <f t="shared" si="4"/>
        <v>1738971.6954518557</v>
      </c>
      <c r="I37" s="60">
        <f t="shared" si="1"/>
        <v>20.567510951100079</v>
      </c>
      <c r="J37" s="10">
        <f t="shared" si="5"/>
        <v>35766319.38985911</v>
      </c>
      <c r="K37" s="13">
        <v>1.03</v>
      </c>
      <c r="L37" s="13">
        <v>1.07</v>
      </c>
      <c r="M37" s="10">
        <f t="shared" si="12"/>
        <v>2.2212890055701555</v>
      </c>
      <c r="N37" s="10">
        <f t="shared" si="13"/>
        <v>6.2138676296766988</v>
      </c>
      <c r="O37" s="14">
        <f t="shared" si="14"/>
        <v>16101605.554329339</v>
      </c>
      <c r="P37" s="14">
        <f t="shared" si="15"/>
        <v>5755886.9163938072</v>
      </c>
      <c r="Q37" s="9">
        <v>1.6E-2</v>
      </c>
      <c r="R37" s="7">
        <f t="shared" si="2"/>
        <v>1147049.9257325158</v>
      </c>
      <c r="S37" s="7">
        <f t="shared" si="16"/>
        <v>1032344.9331592642</v>
      </c>
      <c r="T37" t="s">
        <v>9</v>
      </c>
      <c r="U37" s="7">
        <f t="shared" si="6"/>
        <v>10323449.331592642</v>
      </c>
      <c r="V37" s="7">
        <f t="shared" si="7"/>
        <v>172057.48885987737</v>
      </c>
      <c r="W37" s="8">
        <f t="shared" si="3"/>
        <v>25.815789945376121</v>
      </c>
      <c r="X37" s="10">
        <f t="shared" si="8"/>
        <v>4441799.9909354858</v>
      </c>
      <c r="Y37" s="13">
        <v>1.03</v>
      </c>
      <c r="Z37" s="10">
        <f t="shared" si="9"/>
        <v>2.2212890055701555</v>
      </c>
      <c r="AA37" s="14">
        <f t="shared" si="17"/>
        <v>1999649.7438186232</v>
      </c>
      <c r="AB37" s="10">
        <f t="shared" si="18"/>
        <v>714820.50401620613</v>
      </c>
    </row>
    <row r="38" spans="1:28" x14ac:dyDescent="0.2">
      <c r="A38" s="5">
        <v>2050</v>
      </c>
      <c r="B38" s="5">
        <v>28</v>
      </c>
      <c r="C38" s="9">
        <v>2.5000000000000001E-2</v>
      </c>
      <c r="D38" s="7">
        <f t="shared" si="0"/>
        <v>21389351.854057822</v>
      </c>
      <c r="E38" s="7">
        <f t="shared" si="10"/>
        <v>10694675.927028911</v>
      </c>
      <c r="F38" t="s">
        <v>9</v>
      </c>
      <c r="G38" s="7">
        <f t="shared" si="11"/>
        <v>106946759.27028911</v>
      </c>
      <c r="H38" s="7">
        <f t="shared" si="4"/>
        <v>1782445.9878381519</v>
      </c>
      <c r="I38" s="60">
        <f t="shared" si="1"/>
        <v>20.83283184236927</v>
      </c>
      <c r="J38" s="10">
        <f t="shared" si="5"/>
        <v>37133397.532738</v>
      </c>
      <c r="K38" s="13">
        <v>1.03</v>
      </c>
      <c r="L38" s="13">
        <v>1.07</v>
      </c>
      <c r="M38" s="10">
        <f t="shared" si="12"/>
        <v>2.2879276757372602</v>
      </c>
      <c r="N38" s="10">
        <f t="shared" si="13"/>
        <v>6.6488383637540664</v>
      </c>
      <c r="O38" s="14">
        <f t="shared" si="14"/>
        <v>16230144.827795818</v>
      </c>
      <c r="P38" s="14">
        <f t="shared" si="15"/>
        <v>5584945.1439772621</v>
      </c>
      <c r="Q38" s="9">
        <v>1.6E-2</v>
      </c>
      <c r="R38" s="7">
        <f t="shared" si="2"/>
        <v>1165402.724544236</v>
      </c>
      <c r="S38" s="7">
        <f t="shared" si="16"/>
        <v>1048862.4520898124</v>
      </c>
      <c r="T38" t="s">
        <v>9</v>
      </c>
      <c r="U38" s="7">
        <f t="shared" si="6"/>
        <v>10488624.520898124</v>
      </c>
      <c r="V38" s="7">
        <f t="shared" si="7"/>
        <v>174810.4086816354</v>
      </c>
      <c r="W38" s="8">
        <f t="shared" si="3"/>
        <v>26.329524165289108</v>
      </c>
      <c r="X38" s="10">
        <f t="shared" si="8"/>
        <v>4602674.8797271838</v>
      </c>
      <c r="Y38" s="13">
        <v>1.03</v>
      </c>
      <c r="Z38" s="10">
        <f t="shared" si="9"/>
        <v>2.2879276757372602</v>
      </c>
      <c r="AA38" s="14">
        <f t="shared" si="17"/>
        <v>2011722.1923302365</v>
      </c>
      <c r="AB38" s="10">
        <f t="shared" si="18"/>
        <v>692252.48500828678</v>
      </c>
    </row>
    <row r="39" spans="1:28" x14ac:dyDescent="0.2">
      <c r="A39" s="5">
        <v>2051</v>
      </c>
      <c r="B39" s="5">
        <v>29</v>
      </c>
      <c r="C39" s="9">
        <v>2.5000000000000001E-2</v>
      </c>
      <c r="D39" s="7">
        <f t="shared" si="0"/>
        <v>21924085.650409266</v>
      </c>
      <c r="E39" s="7">
        <f t="shared" si="10"/>
        <v>10962042.825204633</v>
      </c>
      <c r="F39" t="s">
        <v>9</v>
      </c>
      <c r="G39" s="7">
        <f t="shared" si="11"/>
        <v>109620428.25204633</v>
      </c>
      <c r="H39" s="7">
        <f t="shared" si="4"/>
        <v>1827007.1375341055</v>
      </c>
      <c r="I39" s="60">
        <f t="shared" si="1"/>
        <v>21.10157537313583</v>
      </c>
      <c r="J39" s="10">
        <f t="shared" si="5"/>
        <v>38552728.819933064</v>
      </c>
      <c r="K39" s="13">
        <v>1.03</v>
      </c>
      <c r="L39" s="13">
        <v>1.07</v>
      </c>
      <c r="M39" s="10">
        <f t="shared" si="12"/>
        <v>2.3565655060093778</v>
      </c>
      <c r="N39" s="10">
        <f t="shared" si="13"/>
        <v>7.1142570492168513</v>
      </c>
      <c r="O39" s="14">
        <f t="shared" si="14"/>
        <v>16359710.231530329</v>
      </c>
      <c r="P39" s="14">
        <f t="shared" si="15"/>
        <v>5419080.1025634864</v>
      </c>
      <c r="Q39" s="9">
        <v>1.6E-2</v>
      </c>
      <c r="R39" s="7">
        <f t="shared" si="2"/>
        <v>1184049.1681369438</v>
      </c>
      <c r="S39" s="7">
        <f t="shared" si="16"/>
        <v>1065644.2513232494</v>
      </c>
      <c r="T39" t="s">
        <v>9</v>
      </c>
      <c r="U39" s="7">
        <f t="shared" si="6"/>
        <v>10656442.513232494</v>
      </c>
      <c r="V39" s="7">
        <f t="shared" si="7"/>
        <v>177607.37522054155</v>
      </c>
      <c r="W39" s="8">
        <f t="shared" si="3"/>
        <v>26.853481696178363</v>
      </c>
      <c r="X39" s="10">
        <f t="shared" si="8"/>
        <v>4769376.3995910948</v>
      </c>
      <c r="Y39" s="13">
        <v>1.03</v>
      </c>
      <c r="Z39" s="10">
        <f t="shared" si="9"/>
        <v>2.3565655060093778</v>
      </c>
      <c r="AA39" s="14">
        <f t="shared" si="17"/>
        <v>2023867.5256125536</v>
      </c>
      <c r="AB39" s="10">
        <f t="shared" si="18"/>
        <v>670396.97421617841</v>
      </c>
    </row>
    <row r="40" spans="1:28" x14ac:dyDescent="0.2">
      <c r="A40" s="5">
        <v>2052</v>
      </c>
      <c r="B40" s="5">
        <v>30</v>
      </c>
      <c r="C40" s="9">
        <v>2.5000000000000001E-2</v>
      </c>
      <c r="D40" s="7">
        <f t="shared" si="0"/>
        <v>22472187.791669495</v>
      </c>
      <c r="E40" s="7">
        <f t="shared" si="10"/>
        <v>11236093.895834748</v>
      </c>
      <c r="F40" t="s">
        <v>9</v>
      </c>
      <c r="G40" s="7">
        <f t="shared" si="11"/>
        <v>112360938.95834747</v>
      </c>
      <c r="H40" s="7">
        <f t="shared" si="4"/>
        <v>1872682.3159724579</v>
      </c>
      <c r="I40" s="60">
        <f t="shared" si="1"/>
        <v>21.373785695449282</v>
      </c>
      <c r="J40" s="10">
        <f t="shared" si="5"/>
        <v>40026310.497252956</v>
      </c>
      <c r="K40" s="13">
        <v>1.03</v>
      </c>
      <c r="L40" s="13">
        <v>1.07</v>
      </c>
      <c r="M40" s="10">
        <f t="shared" si="12"/>
        <v>2.4272624711896591</v>
      </c>
      <c r="N40" s="10">
        <f t="shared" si="13"/>
        <v>7.6122550426620306</v>
      </c>
      <c r="O40" s="14">
        <f t="shared" si="14"/>
        <v>16490309.957140774</v>
      </c>
      <c r="P40" s="14">
        <f t="shared" si="15"/>
        <v>5258141.0203586165</v>
      </c>
      <c r="Q40" s="9">
        <v>1.6E-2</v>
      </c>
      <c r="R40" s="7">
        <f t="shared" si="2"/>
        <v>1202993.954827135</v>
      </c>
      <c r="S40" s="7">
        <f t="shared" si="16"/>
        <v>1082694.5593444216</v>
      </c>
      <c r="T40" t="s">
        <v>9</v>
      </c>
      <c r="U40" s="7">
        <f t="shared" si="6"/>
        <v>10826945.593444217</v>
      </c>
      <c r="V40" s="7">
        <f t="shared" si="7"/>
        <v>180449.0932240703</v>
      </c>
      <c r="W40" s="8">
        <f t="shared" si="3"/>
        <v>27.387865981932315</v>
      </c>
      <c r="X40" s="10">
        <f t="shared" si="8"/>
        <v>4942115.5817820476</v>
      </c>
      <c r="Y40" s="13">
        <v>1.03</v>
      </c>
      <c r="Z40" s="10">
        <f t="shared" si="9"/>
        <v>2.4272624711896591</v>
      </c>
      <c r="AA40" s="14">
        <f t="shared" si="17"/>
        <v>2036086.1836914569</v>
      </c>
      <c r="AB40" s="10">
        <f t="shared" si="18"/>
        <v>649231.47662348603</v>
      </c>
    </row>
    <row r="41" spans="1:28" x14ac:dyDescent="0.2">
      <c r="A41" s="5">
        <v>2053</v>
      </c>
      <c r="B41" s="5">
        <v>31</v>
      </c>
      <c r="C41" s="9">
        <v>2.5000000000000001E-2</v>
      </c>
      <c r="D41" s="7">
        <f t="shared" si="0"/>
        <v>23033992.48646123</v>
      </c>
      <c r="E41" s="7">
        <f t="shared" si="10"/>
        <v>11516996.243230615</v>
      </c>
      <c r="F41" t="s">
        <v>9</v>
      </c>
      <c r="G41" s="7">
        <f t="shared" si="11"/>
        <v>115169962.43230614</v>
      </c>
      <c r="H41" s="7">
        <f t="shared" si="4"/>
        <v>1919499.3738717691</v>
      </c>
      <c r="I41" s="60">
        <f t="shared" si="1"/>
        <v>21.649507530920577</v>
      </c>
      <c r="J41" s="10">
        <f t="shared" si="5"/>
        <v>41556216.150234193</v>
      </c>
      <c r="K41" s="13">
        <v>1.03</v>
      </c>
      <c r="L41" s="13">
        <v>1.07</v>
      </c>
      <c r="M41" s="10">
        <f t="shared" si="12"/>
        <v>2.5000803453253493</v>
      </c>
      <c r="N41" s="10">
        <f t="shared" si="13"/>
        <v>8.1451128956483743</v>
      </c>
      <c r="O41" s="14">
        <f t="shared" si="14"/>
        <v>16621952.261628717</v>
      </c>
      <c r="P41" s="14">
        <f t="shared" si="15"/>
        <v>5101981.6032796931</v>
      </c>
      <c r="Q41" s="9">
        <v>1.6E-2</v>
      </c>
      <c r="R41" s="7">
        <f t="shared" si="2"/>
        <v>1222241.8581043691</v>
      </c>
      <c r="S41" s="7">
        <f t="shared" si="16"/>
        <v>1100017.6722939322</v>
      </c>
      <c r="T41" t="s">
        <v>9</v>
      </c>
      <c r="U41" s="7">
        <f t="shared" si="6"/>
        <v>11000176.722939322</v>
      </c>
      <c r="V41" s="7">
        <f t="shared" si="7"/>
        <v>183336.27871565535</v>
      </c>
      <c r="W41" s="8">
        <f t="shared" si="3"/>
        <v>27.93288451497277</v>
      </c>
      <c r="X41" s="10">
        <f t="shared" si="8"/>
        <v>5121111.1007692609</v>
      </c>
      <c r="Y41" s="13">
        <v>1.03</v>
      </c>
      <c r="Z41" s="10">
        <f t="shared" si="9"/>
        <v>2.5000803453253493</v>
      </c>
      <c r="AA41" s="14">
        <f t="shared" si="17"/>
        <v>2048378.6092493848</v>
      </c>
      <c r="AB41" s="10">
        <f t="shared" si="18"/>
        <v>628734.20741722034</v>
      </c>
    </row>
    <row r="42" spans="1:28" x14ac:dyDescent="0.2">
      <c r="A42" s="5">
        <v>2054</v>
      </c>
      <c r="B42" s="5">
        <v>32</v>
      </c>
      <c r="C42" s="9">
        <v>2.5000000000000001E-2</v>
      </c>
      <c r="D42" s="7">
        <f t="shared" si="0"/>
        <v>23609842.298622757</v>
      </c>
      <c r="E42" s="7">
        <f t="shared" si="10"/>
        <v>11804921.149311379</v>
      </c>
      <c r="F42" t="s">
        <v>9</v>
      </c>
      <c r="G42" s="7">
        <f t="shared" si="11"/>
        <v>118049211.49311379</v>
      </c>
      <c r="H42" s="7">
        <f t="shared" si="4"/>
        <v>1967486.858218563</v>
      </c>
      <c r="I42" s="60">
        <f t="shared" si="1"/>
        <v>21.928786178069451</v>
      </c>
      <c r="J42" s="10">
        <f t="shared" si="5"/>
        <v>43144598.622036517</v>
      </c>
      <c r="K42" s="13">
        <v>1.03</v>
      </c>
      <c r="L42" s="13">
        <v>1.07</v>
      </c>
      <c r="M42" s="10">
        <f t="shared" si="12"/>
        <v>2.5750827556851092</v>
      </c>
      <c r="N42" s="10">
        <f t="shared" si="13"/>
        <v>8.7152707983437594</v>
      </c>
      <c r="O42" s="14">
        <f t="shared" si="14"/>
        <v>16754645.467911478</v>
      </c>
      <c r="P42" s="14">
        <f t="shared" si="15"/>
        <v>4950459.9019729448</v>
      </c>
      <c r="Q42" s="9">
        <v>1.6E-2</v>
      </c>
      <c r="R42" s="7">
        <f t="shared" si="2"/>
        <v>1241797.7278340391</v>
      </c>
      <c r="S42" s="7">
        <f t="shared" si="16"/>
        <v>1117617.9550506352</v>
      </c>
      <c r="T42" t="s">
        <v>9</v>
      </c>
      <c r="U42" s="7">
        <f t="shared" si="6"/>
        <v>11176179.550506352</v>
      </c>
      <c r="V42" s="7">
        <f t="shared" si="7"/>
        <v>186269.65917510586</v>
      </c>
      <c r="W42" s="8">
        <f t="shared" si="3"/>
        <v>28.488748916820729</v>
      </c>
      <c r="X42" s="10">
        <f t="shared" si="8"/>
        <v>5306589.551061363</v>
      </c>
      <c r="Y42" s="13">
        <v>1.03</v>
      </c>
      <c r="Z42" s="10">
        <f t="shared" si="9"/>
        <v>2.5750827556851092</v>
      </c>
      <c r="AA42" s="14">
        <f t="shared" si="17"/>
        <v>2060745.247641382</v>
      </c>
      <c r="AB42" s="10">
        <f t="shared" si="18"/>
        <v>608884.0695655517</v>
      </c>
    </row>
    <row r="43" spans="1:28" x14ac:dyDescent="0.2">
      <c r="A43" s="5">
        <v>2055</v>
      </c>
      <c r="B43" s="5">
        <v>33</v>
      </c>
      <c r="C43" s="9">
        <v>2.5000000000000001E-2</v>
      </c>
      <c r="D43" s="7">
        <f t="shared" si="0"/>
        <v>24200088.356088325</v>
      </c>
      <c r="E43" s="7">
        <f t="shared" si="10"/>
        <v>12100044.178044163</v>
      </c>
      <c r="F43" t="s">
        <v>9</v>
      </c>
      <c r="G43" s="7">
        <f t="shared" si="11"/>
        <v>121000441.78044163</v>
      </c>
      <c r="H43" s="7">
        <f t="shared" si="4"/>
        <v>2016674.0296740271</v>
      </c>
      <c r="I43" s="60">
        <f t="shared" si="1"/>
        <v>22.211667519766547</v>
      </c>
      <c r="J43" s="10">
        <f t="shared" si="5"/>
        <v>44793693.042867303</v>
      </c>
      <c r="K43" s="13">
        <v>1.03</v>
      </c>
      <c r="L43" s="13">
        <v>1.07</v>
      </c>
      <c r="M43" s="10">
        <f t="shared" si="12"/>
        <v>2.6523352383556626</v>
      </c>
      <c r="N43" s="10">
        <f t="shared" si="13"/>
        <v>9.3253397542278229</v>
      </c>
      <c r="O43" s="14">
        <f t="shared" si="14"/>
        <v>16888397.965348274</v>
      </c>
      <c r="P43" s="14">
        <f t="shared" si="15"/>
        <v>4803438.1827814067</v>
      </c>
      <c r="Q43" s="9">
        <v>1.6E-2</v>
      </c>
      <c r="R43" s="7">
        <f t="shared" si="2"/>
        <v>1261666.4914793838</v>
      </c>
      <c r="S43" s="7">
        <f t="shared" si="16"/>
        <v>1135499.8423314455</v>
      </c>
      <c r="T43" t="s">
        <v>9</v>
      </c>
      <c r="U43" s="7">
        <f t="shared" si="6"/>
        <v>11354998.423314456</v>
      </c>
      <c r="V43" s="7">
        <f t="shared" si="7"/>
        <v>189249.97372190759</v>
      </c>
      <c r="W43" s="8">
        <f t="shared" si="3"/>
        <v>29.055675020265461</v>
      </c>
      <c r="X43" s="10">
        <f t="shared" si="8"/>
        <v>5498785.7340575252</v>
      </c>
      <c r="Y43" s="13">
        <v>1.03</v>
      </c>
      <c r="Z43" s="10">
        <f t="shared" si="9"/>
        <v>2.6523352383556626</v>
      </c>
      <c r="AA43" s="14">
        <f t="shared" si="17"/>
        <v>2073186.5469112205</v>
      </c>
      <c r="AB43" s="10">
        <f t="shared" si="18"/>
        <v>589660.63210346247</v>
      </c>
    </row>
    <row r="44" spans="1:28" x14ac:dyDescent="0.2">
      <c r="A44" s="5">
        <v>2056</v>
      </c>
      <c r="B44" s="5">
        <v>34</v>
      </c>
      <c r="C44" s="9">
        <v>2.5000000000000001E-2</v>
      </c>
      <c r="D44" s="7">
        <f t="shared" si="0"/>
        <v>24805090.564990532</v>
      </c>
      <c r="E44" s="7">
        <f t="shared" si="10"/>
        <v>12402545.282495266</v>
      </c>
      <c r="F44" t="s">
        <v>9</v>
      </c>
      <c r="G44" s="7">
        <f t="shared" si="11"/>
        <v>124025452.82495266</v>
      </c>
      <c r="H44" s="7">
        <f t="shared" si="4"/>
        <v>2067090.8804158778</v>
      </c>
      <c r="I44" s="60">
        <f t="shared" si="1"/>
        <v>22.498198030771533</v>
      </c>
      <c r="J44" s="10">
        <f t="shared" si="5"/>
        <v>46505819.975198299</v>
      </c>
      <c r="K44" s="13">
        <v>1.03</v>
      </c>
      <c r="L44" s="13">
        <v>1.07</v>
      </c>
      <c r="M44" s="10">
        <f t="shared" si="12"/>
        <v>2.7319052955063321</v>
      </c>
      <c r="N44" s="10">
        <f t="shared" si="13"/>
        <v>9.9781135370237699</v>
      </c>
      <c r="O44" s="14">
        <f t="shared" si="14"/>
        <v>17023218.21027068</v>
      </c>
      <c r="P44" s="14">
        <f t="shared" si="15"/>
        <v>4660782.8025446441</v>
      </c>
      <c r="Q44" s="9">
        <v>1.6E-2</v>
      </c>
      <c r="R44" s="7">
        <f t="shared" si="2"/>
        <v>1281853.1553430539</v>
      </c>
      <c r="S44" s="7">
        <f t="shared" si="16"/>
        <v>1153667.8398087486</v>
      </c>
      <c r="T44" t="s">
        <v>9</v>
      </c>
      <c r="U44" s="7">
        <f t="shared" si="6"/>
        <v>11536678.398087487</v>
      </c>
      <c r="V44" s="7">
        <f t="shared" si="7"/>
        <v>192277.97330145811</v>
      </c>
      <c r="W44" s="8">
        <f t="shared" si="3"/>
        <v>29.633882953168744</v>
      </c>
      <c r="X44" s="10">
        <f t="shared" si="8"/>
        <v>5697942.9552879147</v>
      </c>
      <c r="Y44" s="13">
        <v>1.03</v>
      </c>
      <c r="Z44" s="10">
        <f t="shared" si="9"/>
        <v>2.7319052955063321</v>
      </c>
      <c r="AA44" s="14">
        <f t="shared" si="17"/>
        <v>2085702.957807641</v>
      </c>
      <c r="AB44" s="10">
        <f t="shared" si="18"/>
        <v>571044.10910396127</v>
      </c>
    </row>
    <row r="45" spans="1:28" x14ac:dyDescent="0.2">
      <c r="A45" s="5">
        <v>2057</v>
      </c>
      <c r="B45" s="5">
        <v>35</v>
      </c>
      <c r="C45" s="9">
        <v>2.5000000000000001E-2</v>
      </c>
      <c r="D45" s="7">
        <f t="shared" si="0"/>
        <v>25425217.829115294</v>
      </c>
      <c r="E45" s="7">
        <f t="shared" si="10"/>
        <v>12712608.914557647</v>
      </c>
      <c r="F45" t="s">
        <v>9</v>
      </c>
      <c r="G45" s="7">
        <f t="shared" si="11"/>
        <v>127126089.14557648</v>
      </c>
      <c r="H45" s="7">
        <f t="shared" si="4"/>
        <v>2118768.1524262745</v>
      </c>
      <c r="I45" s="60">
        <f t="shared" si="1"/>
        <v>22.788424785368484</v>
      </c>
      <c r="J45" s="10">
        <f t="shared" si="5"/>
        <v>48283388.679200307</v>
      </c>
      <c r="K45" s="13">
        <v>1.03</v>
      </c>
      <c r="L45" s="13">
        <v>1.07</v>
      </c>
      <c r="M45" s="10">
        <f t="shared" si="12"/>
        <v>2.8138624543715225</v>
      </c>
      <c r="N45" s="10">
        <f t="shared" si="13"/>
        <v>10.676581484615435</v>
      </c>
      <c r="O45" s="14">
        <f t="shared" si="14"/>
        <v>17159114.72651723</v>
      </c>
      <c r="P45" s="14">
        <f t="shared" si="15"/>
        <v>4522364.0871167341</v>
      </c>
      <c r="Q45" s="9">
        <v>1.6E-2</v>
      </c>
      <c r="R45" s="7">
        <f t="shared" si="2"/>
        <v>1302362.8058285427</v>
      </c>
      <c r="S45" s="7">
        <f t="shared" si="16"/>
        <v>1172126.5252456884</v>
      </c>
      <c r="T45" t="s">
        <v>9</v>
      </c>
      <c r="U45" s="7">
        <f t="shared" si="6"/>
        <v>11721265.252456885</v>
      </c>
      <c r="V45" s="7">
        <f t="shared" si="7"/>
        <v>195354.42087428141</v>
      </c>
      <c r="W45" s="8">
        <f t="shared" si="3"/>
        <v>30.223597223936803</v>
      </c>
      <c r="X45" s="10">
        <f t="shared" si="8"/>
        <v>5904313.332419713</v>
      </c>
      <c r="Y45" s="13">
        <v>1.03</v>
      </c>
      <c r="Z45" s="10">
        <f t="shared" si="9"/>
        <v>2.8138624543715225</v>
      </c>
      <c r="AA45" s="14">
        <f t="shared" si="17"/>
        <v>2098294.9338006801</v>
      </c>
      <c r="AB45" s="10">
        <f t="shared" si="18"/>
        <v>553015.33931320743</v>
      </c>
    </row>
    <row r="46" spans="1:28" x14ac:dyDescent="0.2">
      <c r="A46" s="5">
        <v>2058</v>
      </c>
      <c r="B46" s="5">
        <v>36</v>
      </c>
      <c r="C46" s="9">
        <v>2.5000000000000001E-2</v>
      </c>
      <c r="D46" s="7">
        <f t="shared" si="0"/>
        <v>26060848.274843175</v>
      </c>
      <c r="E46" s="7">
        <f t="shared" si="10"/>
        <v>13030424.137421587</v>
      </c>
      <c r="F46" t="s">
        <v>9</v>
      </c>
      <c r="G46" s="7">
        <f t="shared" si="11"/>
        <v>130304241.37421587</v>
      </c>
      <c r="H46" s="7">
        <f t="shared" si="4"/>
        <v>2171737.3562369314</v>
      </c>
      <c r="I46" s="60">
        <f t="shared" si="1"/>
        <v>23.082395465099736</v>
      </c>
      <c r="J46" s="10">
        <f t="shared" si="5"/>
        <v>50128900.502991036</v>
      </c>
      <c r="K46" s="13">
        <v>1.03</v>
      </c>
      <c r="L46" s="13">
        <v>1.07</v>
      </c>
      <c r="M46" s="10">
        <f t="shared" si="12"/>
        <v>2.898278328002668</v>
      </c>
      <c r="N46" s="10">
        <f t="shared" si="13"/>
        <v>11.423942188538515</v>
      </c>
      <c r="O46" s="14">
        <f t="shared" si="14"/>
        <v>17296096.105972361</v>
      </c>
      <c r="P46" s="14">
        <f t="shared" si="15"/>
        <v>4388056.2134921057</v>
      </c>
      <c r="Q46" s="9">
        <v>1.6E-2</v>
      </c>
      <c r="R46" s="7">
        <f t="shared" si="2"/>
        <v>1323200.6107217993</v>
      </c>
      <c r="S46" s="7">
        <f t="shared" si="16"/>
        <v>1190880.5496496195</v>
      </c>
      <c r="T46" t="s">
        <v>9</v>
      </c>
      <c r="U46" s="7">
        <f t="shared" si="6"/>
        <v>11908805.496496195</v>
      </c>
      <c r="V46" s="7">
        <f t="shared" si="7"/>
        <v>198480.09160826993</v>
      </c>
      <c r="W46" s="8">
        <f t="shared" si="3"/>
        <v>30.825046808693145</v>
      </c>
      <c r="X46" s="10">
        <f t="shared" si="8"/>
        <v>6118158.114418624</v>
      </c>
      <c r="Y46" s="13">
        <v>1.03</v>
      </c>
      <c r="Z46" s="10">
        <f t="shared" si="9"/>
        <v>2.898278328002668</v>
      </c>
      <c r="AA46" s="14">
        <f t="shared" si="17"/>
        <v>2110962.931098104</v>
      </c>
      <c r="AB46" s="10">
        <f t="shared" si="18"/>
        <v>535555.76642858784</v>
      </c>
    </row>
    <row r="47" spans="1:28" x14ac:dyDescent="0.2">
      <c r="A47" s="5">
        <v>2059</v>
      </c>
      <c r="B47" s="5">
        <v>37</v>
      </c>
      <c r="C47" s="9">
        <v>2.5000000000000001E-2</v>
      </c>
      <c r="D47" s="7">
        <f t="shared" si="0"/>
        <v>26712369.481714252</v>
      </c>
      <c r="E47" s="7">
        <f t="shared" si="10"/>
        <v>13356184.740857126</v>
      </c>
      <c r="F47" t="s">
        <v>9</v>
      </c>
      <c r="G47" s="7">
        <f t="shared" si="11"/>
        <v>133561847.40857126</v>
      </c>
      <c r="H47" s="7">
        <f t="shared" si="4"/>
        <v>2226030.7901428542</v>
      </c>
      <c r="I47" s="60">
        <f t="shared" si="1"/>
        <v>23.38015836659952</v>
      </c>
      <c r="J47" s="10">
        <f t="shared" si="5"/>
        <v>52044952.402466595</v>
      </c>
      <c r="K47" s="13">
        <v>1.03</v>
      </c>
      <c r="L47" s="13">
        <v>1.07</v>
      </c>
      <c r="M47" s="10">
        <f t="shared" si="12"/>
        <v>2.9852266778427476</v>
      </c>
      <c r="N47" s="10">
        <f t="shared" si="13"/>
        <v>12.223618141736212</v>
      </c>
      <c r="O47" s="14">
        <f t="shared" si="14"/>
        <v>17434171.009109601</v>
      </c>
      <c r="P47" s="14">
        <f t="shared" si="15"/>
        <v>4257737.0954320617</v>
      </c>
      <c r="Q47" s="9">
        <v>1.6E-2</v>
      </c>
      <c r="R47" s="7">
        <f t="shared" si="2"/>
        <v>1344371.8204933482</v>
      </c>
      <c r="S47" s="7">
        <f t="shared" si="16"/>
        <v>1209934.6384440134</v>
      </c>
      <c r="T47" t="s">
        <v>9</v>
      </c>
      <c r="U47" s="7">
        <f t="shared" si="6"/>
        <v>12099346.384440135</v>
      </c>
      <c r="V47" s="7">
        <f t="shared" si="7"/>
        <v>201655.77307400227</v>
      </c>
      <c r="W47" s="8">
        <f t="shared" si="3"/>
        <v>31.43846524018614</v>
      </c>
      <c r="X47" s="10">
        <f t="shared" si="8"/>
        <v>6339748.0122698843</v>
      </c>
      <c r="Y47" s="13">
        <v>1.03</v>
      </c>
      <c r="Z47" s="10">
        <f t="shared" si="9"/>
        <v>2.9852266778427476</v>
      </c>
      <c r="AA47" s="14">
        <f t="shared" si="17"/>
        <v>2123707.4086619304</v>
      </c>
      <c r="AB47" s="10">
        <f t="shared" si="18"/>
        <v>518647.41999944398</v>
      </c>
    </row>
    <row r="48" spans="1:28" x14ac:dyDescent="0.2">
      <c r="A48" s="5">
        <v>2060</v>
      </c>
      <c r="B48" s="5">
        <v>38</v>
      </c>
      <c r="C48" s="9">
        <v>2.5000000000000001E-2</v>
      </c>
      <c r="D48" s="7">
        <f t="shared" si="0"/>
        <v>27380178.718757108</v>
      </c>
      <c r="E48" s="7">
        <f t="shared" si="10"/>
        <v>13690089.359378554</v>
      </c>
      <c r="F48" t="s">
        <v>9</v>
      </c>
      <c r="G48" s="7">
        <f t="shared" si="11"/>
        <v>136900893.59378552</v>
      </c>
      <c r="H48" s="7">
        <f t="shared" si="4"/>
        <v>2281681.5598964253</v>
      </c>
      <c r="I48" s="60">
        <f t="shared" si="1"/>
        <v>23.681762409528652</v>
      </c>
      <c r="J48" s="10">
        <f t="shared" si="5"/>
        <v>54034240.595669866</v>
      </c>
      <c r="K48" s="13">
        <v>1.03</v>
      </c>
      <c r="L48" s="13">
        <v>1.07</v>
      </c>
      <c r="M48" s="10">
        <f t="shared" si="12"/>
        <v>3.0747834781780301</v>
      </c>
      <c r="N48" s="10">
        <f t="shared" si="13"/>
        <v>13.079271411657746</v>
      </c>
      <c r="O48" s="14">
        <f t="shared" si="14"/>
        <v>17573348.165539116</v>
      </c>
      <c r="P48" s="14">
        <f t="shared" si="15"/>
        <v>4131288.2724880497</v>
      </c>
      <c r="Q48" s="9">
        <v>1.6E-2</v>
      </c>
      <c r="R48" s="7">
        <f t="shared" si="2"/>
        <v>1365881.7696212418</v>
      </c>
      <c r="S48" s="7">
        <f t="shared" si="16"/>
        <v>1229293.5926591177</v>
      </c>
      <c r="T48" t="s">
        <v>9</v>
      </c>
      <c r="U48" s="7">
        <f t="shared" si="6"/>
        <v>12292935.926591177</v>
      </c>
      <c r="V48" s="7">
        <f t="shared" si="7"/>
        <v>204882.26544318628</v>
      </c>
      <c r="W48" s="8">
        <f t="shared" si="3"/>
        <v>32.064090698465847</v>
      </c>
      <c r="X48" s="10">
        <f t="shared" si="8"/>
        <v>6569363.5416774796</v>
      </c>
      <c r="Y48" s="13">
        <v>1.03</v>
      </c>
      <c r="Z48" s="10">
        <f t="shared" si="9"/>
        <v>3.0747834781780301</v>
      </c>
      <c r="AA48" s="14">
        <f t="shared" si="17"/>
        <v>2136528.8282250594</v>
      </c>
      <c r="AB48" s="10">
        <f t="shared" si="18"/>
        <v>502272.89693079615</v>
      </c>
    </row>
    <row r="49" spans="1:28" x14ac:dyDescent="0.2">
      <c r="A49" s="5">
        <v>2061</v>
      </c>
      <c r="B49" s="5">
        <v>39</v>
      </c>
      <c r="C49" s="9">
        <v>2.5000000000000001E-2</v>
      </c>
      <c r="D49" s="7">
        <f t="shared" si="0"/>
        <v>28064683.186726034</v>
      </c>
      <c r="E49" s="7">
        <f t="shared" si="10"/>
        <v>14032341.593363017</v>
      </c>
      <c r="F49" t="s">
        <v>9</v>
      </c>
      <c r="G49" s="7">
        <f t="shared" si="11"/>
        <v>140323415.93363017</v>
      </c>
      <c r="H49" s="7">
        <f t="shared" si="4"/>
        <v>2338723.5988938361</v>
      </c>
      <c r="I49" s="60">
        <f t="shared" si="1"/>
        <v>23.987257144611569</v>
      </c>
      <c r="J49" s="10">
        <f t="shared" si="5"/>
        <v>56099564.356837854</v>
      </c>
      <c r="K49" s="13">
        <v>1.03</v>
      </c>
      <c r="L49" s="13">
        <v>1.07</v>
      </c>
      <c r="M49" s="10">
        <f t="shared" si="12"/>
        <v>3.1670269825233714</v>
      </c>
      <c r="N49" s="10">
        <f t="shared" si="13"/>
        <v>13.994820410473789</v>
      </c>
      <c r="O49" s="14">
        <f t="shared" si="14"/>
        <v>17713636.374559641</v>
      </c>
      <c r="P49" s="14">
        <f t="shared" si="15"/>
        <v>4008594.80232077</v>
      </c>
      <c r="Q49" s="9">
        <v>1.6E-2</v>
      </c>
      <c r="R49" s="7">
        <f t="shared" si="2"/>
        <v>1387735.8779351818</v>
      </c>
      <c r="S49" s="7">
        <f t="shared" si="16"/>
        <v>1248962.2901416637</v>
      </c>
      <c r="T49" t="s">
        <v>9</v>
      </c>
      <c r="U49" s="7">
        <f t="shared" si="6"/>
        <v>12489622.901416637</v>
      </c>
      <c r="V49" s="7">
        <f t="shared" si="7"/>
        <v>208160.38169027728</v>
      </c>
      <c r="W49" s="8">
        <f t="shared" si="3"/>
        <v>32.702166103365322</v>
      </c>
      <c r="X49" s="10">
        <f t="shared" si="8"/>
        <v>6807295.3781753732</v>
      </c>
      <c r="Y49" s="13">
        <v>1.03</v>
      </c>
      <c r="Z49" s="10">
        <f t="shared" si="9"/>
        <v>3.1670269825233714</v>
      </c>
      <c r="AA49" s="14">
        <f t="shared" si="17"/>
        <v>2149427.6543080062</v>
      </c>
      <c r="AB49" s="10">
        <f t="shared" si="18"/>
        <v>486415.34357102303</v>
      </c>
    </row>
    <row r="50" spans="1:28" x14ac:dyDescent="0.2">
      <c r="A50" s="5">
        <v>2062</v>
      </c>
      <c r="B50" s="5">
        <v>40</v>
      </c>
      <c r="C50" s="9">
        <v>2.5000000000000001E-2</v>
      </c>
      <c r="D50" s="7">
        <f t="shared" si="0"/>
        <v>28766300.266394183</v>
      </c>
      <c r="E50" s="7">
        <f t="shared" si="10"/>
        <v>14383150.133197092</v>
      </c>
      <c r="F50" t="s">
        <v>9</v>
      </c>
      <c r="G50" s="7">
        <f t="shared" si="11"/>
        <v>143831501.33197093</v>
      </c>
      <c r="H50" s="7">
        <f t="shared" si="4"/>
        <v>2397191.6888661822</v>
      </c>
      <c r="I50" s="60">
        <f t="shared" si="1"/>
        <v>24.296692761777056</v>
      </c>
      <c r="J50" s="10">
        <f t="shared" si="5"/>
        <v>58243829.955467083</v>
      </c>
      <c r="K50" s="13">
        <v>1.03</v>
      </c>
      <c r="L50" s="13">
        <v>1.07</v>
      </c>
      <c r="M50" s="10">
        <f t="shared" si="12"/>
        <v>3.262037791999072</v>
      </c>
      <c r="N50" s="10">
        <f t="shared" si="13"/>
        <v>14.974457839206954</v>
      </c>
      <c r="O50" s="14">
        <f t="shared" si="14"/>
        <v>17855044.505714804</v>
      </c>
      <c r="P50" s="14">
        <f t="shared" si="15"/>
        <v>3889545.1562172663</v>
      </c>
      <c r="Q50" s="9">
        <v>1.6E-2</v>
      </c>
      <c r="R50" s="7">
        <f t="shared" si="2"/>
        <v>1409939.6519821447</v>
      </c>
      <c r="S50" s="7">
        <f t="shared" si="16"/>
        <v>1268945.6867839303</v>
      </c>
      <c r="T50" t="s">
        <v>9</v>
      </c>
      <c r="U50" s="7">
        <f t="shared" si="6"/>
        <v>12689456.867839303</v>
      </c>
      <c r="V50" s="7">
        <f t="shared" si="7"/>
        <v>211490.94779732171</v>
      </c>
      <c r="W50" s="8">
        <f t="shared" si="3"/>
        <v>33.352939208822292</v>
      </c>
      <c r="X50" s="10">
        <f t="shared" si="8"/>
        <v>7053844.7251002798</v>
      </c>
      <c r="Y50" s="13">
        <v>1.03</v>
      </c>
      <c r="Z50" s="10">
        <f t="shared" si="9"/>
        <v>3.262037791999072</v>
      </c>
      <c r="AA50" s="14">
        <f t="shared" si="17"/>
        <v>2162404.3542357241</v>
      </c>
      <c r="AB50" s="10">
        <f t="shared" si="18"/>
        <v>471058.43836506142</v>
      </c>
    </row>
    <row r="51" spans="1:28" x14ac:dyDescent="0.2">
      <c r="A51" s="5">
        <v>2063</v>
      </c>
      <c r="B51" s="5">
        <v>41</v>
      </c>
      <c r="C51" s="9">
        <v>2.5000000000000001E-2</v>
      </c>
      <c r="D51" s="7">
        <f t="shared" si="0"/>
        <v>29485457.773054034</v>
      </c>
      <c r="E51" s="7">
        <f t="shared" si="10"/>
        <v>14742728.886527017</v>
      </c>
      <c r="F51" t="s">
        <v>9</v>
      </c>
      <c r="G51" s="7">
        <f t="shared" si="11"/>
        <v>147427288.86527017</v>
      </c>
      <c r="H51" s="7">
        <f t="shared" si="4"/>
        <v>2457121.481087836</v>
      </c>
      <c r="I51" s="60">
        <f t="shared" si="1"/>
        <v>24.610120098403979</v>
      </c>
      <c r="J51" s="10">
        <f t="shared" si="5"/>
        <v>60470054.745939903</v>
      </c>
      <c r="K51" s="13">
        <v>1.03</v>
      </c>
      <c r="L51" s="13">
        <v>1.07</v>
      </c>
      <c r="M51" s="10">
        <f t="shared" si="12"/>
        <v>3.3598989257590444</v>
      </c>
      <c r="N51" s="10">
        <f t="shared" si="13"/>
        <v>16.022669887951441</v>
      </c>
      <c r="O51" s="14">
        <f t="shared" si="14"/>
        <v>17997581.499353867</v>
      </c>
      <c r="P51" s="14">
        <f t="shared" si="15"/>
        <v>3774031.117711009</v>
      </c>
      <c r="Q51" s="9">
        <v>1.6E-2</v>
      </c>
      <c r="R51" s="7">
        <f t="shared" si="2"/>
        <v>1432498.686413859</v>
      </c>
      <c r="S51" s="7">
        <f t="shared" si="16"/>
        <v>1289248.8177724732</v>
      </c>
      <c r="T51" t="s">
        <v>9</v>
      </c>
      <c r="U51" s="7">
        <f t="shared" si="6"/>
        <v>12892488.177724732</v>
      </c>
      <c r="V51" s="7">
        <f t="shared" si="7"/>
        <v>214874.80296207886</v>
      </c>
      <c r="W51" s="8">
        <f t="shared" si="3"/>
        <v>34.016662699077855</v>
      </c>
      <c r="X51" s="10">
        <f t="shared" si="8"/>
        <v>7309323.6948918514</v>
      </c>
      <c r="Y51" s="13">
        <v>1.03</v>
      </c>
      <c r="Z51" s="10">
        <f t="shared" si="9"/>
        <v>3.3598989257590444</v>
      </c>
      <c r="AA51" s="14">
        <f t="shared" si="17"/>
        <v>2175459.3981545386</v>
      </c>
      <c r="AB51" s="10">
        <f t="shared" si="18"/>
        <v>456186.37505527341</v>
      </c>
    </row>
    <row r="52" spans="1:28" x14ac:dyDescent="0.2">
      <c r="A52" s="5">
        <v>2064</v>
      </c>
      <c r="B52" s="5">
        <v>42</v>
      </c>
      <c r="C52" s="9">
        <v>2.5000000000000001E-2</v>
      </c>
      <c r="D52" s="7">
        <f t="shared" si="0"/>
        <v>30222594.217380382</v>
      </c>
      <c r="E52" s="7">
        <f t="shared" si="10"/>
        <v>15111297.108690191</v>
      </c>
      <c r="F52" t="s">
        <v>9</v>
      </c>
      <c r="G52" s="7">
        <f t="shared" si="11"/>
        <v>151112971.0869019</v>
      </c>
      <c r="H52" s="7">
        <f t="shared" si="4"/>
        <v>2518549.5181150315</v>
      </c>
      <c r="I52" s="60">
        <f t="shared" si="1"/>
        <v>24.927590647673387</v>
      </c>
      <c r="J52" s="10">
        <f t="shared" si="5"/>
        <v>62781371.413466573</v>
      </c>
      <c r="K52" s="13">
        <v>1.03</v>
      </c>
      <c r="L52" s="13">
        <v>1.07</v>
      </c>
      <c r="M52" s="10">
        <f t="shared" si="12"/>
        <v>3.4606958935318159</v>
      </c>
      <c r="N52" s="10">
        <f t="shared" si="13"/>
        <v>17.144256780108041</v>
      </c>
      <c r="O52" s="14">
        <f t="shared" si="14"/>
        <v>18141256.367197003</v>
      </c>
      <c r="P52" s="14">
        <f t="shared" si="15"/>
        <v>3661947.6842128197</v>
      </c>
      <c r="Q52" s="9">
        <v>1.6E-2</v>
      </c>
      <c r="R52" s="7">
        <f t="shared" si="2"/>
        <v>1455418.6653964808</v>
      </c>
      <c r="S52" s="7">
        <f t="shared" si="16"/>
        <v>1309876.7988568328</v>
      </c>
      <c r="T52" t="s">
        <v>9</v>
      </c>
      <c r="U52" s="7">
        <f t="shared" si="6"/>
        <v>13098767.988568328</v>
      </c>
      <c r="V52" s="7">
        <f t="shared" si="7"/>
        <v>218312.79980947214</v>
      </c>
      <c r="W52" s="8">
        <f t="shared" si="3"/>
        <v>34.693594286789505</v>
      </c>
      <c r="X52" s="10">
        <f t="shared" si="8"/>
        <v>7574055.7042029239</v>
      </c>
      <c r="Y52" s="13">
        <v>1.03</v>
      </c>
      <c r="Z52" s="10">
        <f t="shared" si="9"/>
        <v>3.4606958935318159</v>
      </c>
      <c r="AA52" s="14">
        <f t="shared" si="17"/>
        <v>2188593.2590491837</v>
      </c>
      <c r="AB52" s="10">
        <f t="shared" si="18"/>
        <v>441783.84641268733</v>
      </c>
    </row>
    <row r="53" spans="1:28" x14ac:dyDescent="0.2">
      <c r="A53" s="5">
        <v>2065</v>
      </c>
      <c r="B53" s="5">
        <v>43</v>
      </c>
      <c r="C53" s="9">
        <v>2.5000000000000001E-2</v>
      </c>
      <c r="D53" s="7">
        <f t="shared" si="0"/>
        <v>30978159.072814889</v>
      </c>
      <c r="E53" s="7">
        <f t="shared" si="10"/>
        <v>15489079.536407445</v>
      </c>
      <c r="F53" t="s">
        <v>9</v>
      </c>
      <c r="G53" s="7">
        <f t="shared" si="11"/>
        <v>154890795.36407444</v>
      </c>
      <c r="H53" s="7">
        <f t="shared" si="4"/>
        <v>2581513.2560679074</v>
      </c>
      <c r="I53" s="60">
        <f t="shared" si="1"/>
        <v>25.249156567028372</v>
      </c>
      <c r="J53" s="10">
        <f t="shared" si="5"/>
        <v>65181032.382317804</v>
      </c>
      <c r="K53" s="13">
        <v>1.03</v>
      </c>
      <c r="L53" s="13">
        <v>1.07</v>
      </c>
      <c r="M53" s="10">
        <f t="shared" si="12"/>
        <v>3.5645167703377703</v>
      </c>
      <c r="N53" s="10">
        <f t="shared" si="13"/>
        <v>18.344354754715607</v>
      </c>
      <c r="O53" s="14">
        <f t="shared" si="14"/>
        <v>18286078.192905039</v>
      </c>
      <c r="P53" s="14">
        <f t="shared" si="15"/>
        <v>3553192.9715632186</v>
      </c>
      <c r="Q53" s="9">
        <v>1.6E-2</v>
      </c>
      <c r="R53" s="7">
        <f t="shared" si="2"/>
        <v>1478705.3640428246</v>
      </c>
      <c r="S53" s="7">
        <f t="shared" si="16"/>
        <v>1330834.8276385423</v>
      </c>
      <c r="T53" t="s">
        <v>9</v>
      </c>
      <c r="U53" s="7">
        <f t="shared" si="6"/>
        <v>13308348.276385423</v>
      </c>
      <c r="V53" s="7">
        <f t="shared" si="7"/>
        <v>221805.80460642371</v>
      </c>
      <c r="W53" s="8">
        <f t="shared" si="3"/>
        <v>35.383996813096616</v>
      </c>
      <c r="X53" s="10">
        <f t="shared" si="8"/>
        <v>7848375.883320027</v>
      </c>
      <c r="Y53" s="13">
        <v>1.03</v>
      </c>
      <c r="Z53" s="10">
        <f t="shared" si="9"/>
        <v>3.5645167703377703</v>
      </c>
      <c r="AA53" s="14">
        <f t="shared" si="17"/>
        <v>2201806.4127599327</v>
      </c>
      <c r="AB53" s="10">
        <f t="shared" si="18"/>
        <v>427836.02848186967</v>
      </c>
    </row>
    <row r="54" spans="1:28" x14ac:dyDescent="0.2">
      <c r="A54" s="5">
        <v>2066</v>
      </c>
      <c r="B54" s="5">
        <v>44</v>
      </c>
      <c r="C54" s="9">
        <v>2.5000000000000001E-2</v>
      </c>
      <c r="D54" s="7">
        <f t="shared" si="0"/>
        <v>31752613.049635258</v>
      </c>
      <c r="E54" s="7">
        <f t="shared" si="10"/>
        <v>15876306.524817629</v>
      </c>
      <c r="F54" t="s">
        <v>9</v>
      </c>
      <c r="G54" s="7">
        <f t="shared" si="11"/>
        <v>158763065.24817628</v>
      </c>
      <c r="H54" s="7">
        <f t="shared" si="4"/>
        <v>2646051.0874696048</v>
      </c>
      <c r="I54" s="60">
        <f t="shared" si="1"/>
        <v>25.574870686743036</v>
      </c>
      <c r="J54" s="10">
        <f t="shared" si="5"/>
        <v>67672414.39255093</v>
      </c>
      <c r="K54" s="13">
        <v>1.03</v>
      </c>
      <c r="L54" s="13">
        <v>1.07</v>
      </c>
      <c r="M54" s="10">
        <f t="shared" si="12"/>
        <v>3.6714522734479029</v>
      </c>
      <c r="N54" s="10">
        <f t="shared" si="13"/>
        <v>19.628459587545695</v>
      </c>
      <c r="O54" s="14">
        <f t="shared" si="14"/>
        <v>18432056.132653739</v>
      </c>
      <c r="P54" s="14">
        <f t="shared" si="15"/>
        <v>3447668.121419433</v>
      </c>
      <c r="Q54" s="9">
        <v>1.6E-2</v>
      </c>
      <c r="R54" s="7">
        <f t="shared" si="2"/>
        <v>1502364.6498675097</v>
      </c>
      <c r="S54" s="7">
        <f t="shared" si="16"/>
        <v>1352128.1848807589</v>
      </c>
      <c r="T54" t="s">
        <v>9</v>
      </c>
      <c r="U54" s="7">
        <f t="shared" si="6"/>
        <v>13521281.848807588</v>
      </c>
      <c r="V54" s="7">
        <f t="shared" si="7"/>
        <v>225354.69748012646</v>
      </c>
      <c r="W54" s="8">
        <f t="shared" si="3"/>
        <v>36.088138349677237</v>
      </c>
      <c r="X54" s="10">
        <f t="shared" si="8"/>
        <v>8132631.5004124641</v>
      </c>
      <c r="Y54" s="13">
        <v>1.03</v>
      </c>
      <c r="Z54" s="10">
        <f t="shared" si="9"/>
        <v>3.6714522734479029</v>
      </c>
      <c r="AA54" s="14">
        <f t="shared" si="17"/>
        <v>2215099.3379998417</v>
      </c>
      <c r="AB54" s="10">
        <f t="shared" si="18"/>
        <v>414328.56532321253</v>
      </c>
    </row>
    <row r="55" spans="1:28" x14ac:dyDescent="0.2">
      <c r="A55" s="5">
        <v>2067</v>
      </c>
      <c r="B55" s="5">
        <v>45</v>
      </c>
      <c r="C55" s="9">
        <v>2.5000000000000001E-2</v>
      </c>
      <c r="D55" s="7">
        <f t="shared" si="0"/>
        <v>32546428.375876136</v>
      </c>
      <c r="E55" s="7">
        <f t="shared" si="10"/>
        <v>16273214.187938068</v>
      </c>
      <c r="F55" t="s">
        <v>9</v>
      </c>
      <c r="G55" s="7">
        <f t="shared" si="11"/>
        <v>162732141.87938067</v>
      </c>
      <c r="H55" s="7">
        <f t="shared" si="4"/>
        <v>2712202.3646563445</v>
      </c>
      <c r="I55" s="60">
        <f t="shared" si="1"/>
        <v>25.90478651860202</v>
      </c>
      <c r="J55" s="10">
        <f t="shared" si="5"/>
        <v>70259023.251670197</v>
      </c>
      <c r="K55" s="13">
        <v>1.03</v>
      </c>
      <c r="L55" s="13">
        <v>1.07</v>
      </c>
      <c r="M55" s="10">
        <f t="shared" si="12"/>
        <v>3.78159584165134</v>
      </c>
      <c r="N55" s="10">
        <f t="shared" si="13"/>
        <v>21.002451758673896</v>
      </c>
      <c r="O55" s="14">
        <f t="shared" si="14"/>
        <v>18579199.41571271</v>
      </c>
      <c r="P55" s="14">
        <f t="shared" si="15"/>
        <v>3345277.2113928846</v>
      </c>
      <c r="Q55" s="9">
        <v>1.6E-2</v>
      </c>
      <c r="R55" s="7">
        <f t="shared" si="2"/>
        <v>1526402.4842653899</v>
      </c>
      <c r="S55" s="7">
        <f t="shared" si="16"/>
        <v>1373762.235838851</v>
      </c>
      <c r="T55" t="s">
        <v>9</v>
      </c>
      <c r="U55" s="7">
        <f t="shared" si="6"/>
        <v>13737622.35838851</v>
      </c>
      <c r="V55" s="7">
        <f t="shared" si="7"/>
        <v>228960.37263980848</v>
      </c>
      <c r="W55" s="8">
        <f t="shared" si="3"/>
        <v>36.806292302835814</v>
      </c>
      <c r="X55" s="10">
        <f t="shared" si="8"/>
        <v>8427182.4011470024</v>
      </c>
      <c r="Y55" s="13">
        <v>1.03</v>
      </c>
      <c r="Z55" s="10">
        <f t="shared" si="9"/>
        <v>3.78159584165134</v>
      </c>
      <c r="AA55" s="14">
        <f t="shared" si="17"/>
        <v>2228472.5163720925</v>
      </c>
      <c r="AB55" s="10">
        <f t="shared" si="18"/>
        <v>401247.55423692963</v>
      </c>
    </row>
    <row r="56" spans="1:28" x14ac:dyDescent="0.2">
      <c r="A56" s="5">
        <v>2068</v>
      </c>
      <c r="B56" s="5">
        <v>46</v>
      </c>
      <c r="C56" s="9">
        <v>2.5000000000000001E-2</v>
      </c>
      <c r="D56" s="7">
        <f t="shared" si="0"/>
        <v>33360089.085273035</v>
      </c>
      <c r="E56" s="7">
        <f t="shared" si="10"/>
        <v>16680044.542636517</v>
      </c>
      <c r="F56" t="s">
        <v>9</v>
      </c>
      <c r="G56" s="7">
        <f t="shared" si="11"/>
        <v>166800445.42636517</v>
      </c>
      <c r="H56" s="7">
        <f t="shared" si="4"/>
        <v>2780007.4237727528</v>
      </c>
      <c r="I56" s="60">
        <f t="shared" si="1"/>
        <v>26.238958264691984</v>
      </c>
      <c r="J56" s="10">
        <f t="shared" si="5"/>
        <v>72944498.767907143</v>
      </c>
      <c r="K56" s="13">
        <v>1.03</v>
      </c>
      <c r="L56" s="13">
        <v>1.07</v>
      </c>
      <c r="M56" s="10">
        <f t="shared" si="12"/>
        <v>3.8950437169008802</v>
      </c>
      <c r="N56" s="10">
        <f t="shared" si="13"/>
        <v>22.472623381781069</v>
      </c>
      <c r="O56" s="14">
        <f t="shared" si="14"/>
        <v>18727517.345028918</v>
      </c>
      <c r="P56" s="14">
        <f t="shared" si="15"/>
        <v>3245927.1678554658</v>
      </c>
      <c r="Q56" s="9">
        <v>1.6E-2</v>
      </c>
      <c r="R56" s="7">
        <f t="shared" si="2"/>
        <v>1550824.9240136361</v>
      </c>
      <c r="S56" s="7">
        <f t="shared" si="16"/>
        <v>1395742.4316122725</v>
      </c>
      <c r="T56" t="s">
        <v>9</v>
      </c>
      <c r="U56" s="7">
        <f t="shared" si="6"/>
        <v>13957424.316122726</v>
      </c>
      <c r="V56" s="7">
        <f t="shared" si="7"/>
        <v>232623.73860204543</v>
      </c>
      <c r="W56" s="8">
        <f t="shared" si="3"/>
        <v>37.538737519662249</v>
      </c>
      <c r="X56" s="10">
        <f t="shared" si="8"/>
        <v>8732401.4642247055</v>
      </c>
      <c r="Y56" s="13">
        <v>1.03</v>
      </c>
      <c r="Z56" s="10">
        <f t="shared" si="9"/>
        <v>3.8950437169008802</v>
      </c>
      <c r="AA56" s="14">
        <f t="shared" si="17"/>
        <v>2241926.4323874405</v>
      </c>
      <c r="AB56" s="10">
        <f t="shared" si="18"/>
        <v>388579.53145355557</v>
      </c>
    </row>
    <row r="57" spans="1:28" x14ac:dyDescent="0.2">
      <c r="A57" s="5">
        <v>2069</v>
      </c>
      <c r="B57" s="5">
        <v>47</v>
      </c>
      <c r="C57" s="9">
        <v>2.5000000000000001E-2</v>
      </c>
      <c r="D57" s="7">
        <f t="shared" si="0"/>
        <v>34194091.312404856</v>
      </c>
      <c r="E57" s="7">
        <f t="shared" si="10"/>
        <v>17097045.656202428</v>
      </c>
      <c r="F57" t="s">
        <v>9</v>
      </c>
      <c r="G57" s="7">
        <f t="shared" si="11"/>
        <v>170970456.5620243</v>
      </c>
      <c r="H57" s="7">
        <f t="shared" si="4"/>
        <v>2849507.6093670717</v>
      </c>
      <c r="I57" s="60">
        <f t="shared" si="1"/>
        <v>26.577440826306507</v>
      </c>
      <c r="J57" s="10">
        <f t="shared" si="5"/>
        <v>75732619.872063458</v>
      </c>
      <c r="K57" s="13">
        <v>1.03</v>
      </c>
      <c r="L57" s="13">
        <v>1.07</v>
      </c>
      <c r="M57" s="10">
        <f t="shared" si="12"/>
        <v>4.0118950284079071</v>
      </c>
      <c r="N57" s="10">
        <f t="shared" si="13"/>
        <v>24.045707018505745</v>
      </c>
      <c r="O57" s="14">
        <f t="shared" si="14"/>
        <v>18877019.297814835</v>
      </c>
      <c r="P57" s="14">
        <f t="shared" si="15"/>
        <v>3149527.6813353463</v>
      </c>
      <c r="Q57" s="9">
        <v>1.6E-2</v>
      </c>
      <c r="R57" s="7">
        <f t="shared" si="2"/>
        <v>1575638.1227978542</v>
      </c>
      <c r="S57" s="7">
        <f t="shared" si="16"/>
        <v>1418074.310518069</v>
      </c>
      <c r="T57" t="s">
        <v>9</v>
      </c>
      <c r="U57" s="7">
        <f t="shared" si="6"/>
        <v>14180743.10518069</v>
      </c>
      <c r="V57" s="7">
        <f t="shared" si="7"/>
        <v>236345.71841967816</v>
      </c>
      <c r="W57" s="8">
        <f t="shared" si="3"/>
        <v>38.285758396303528</v>
      </c>
      <c r="X57" s="10">
        <f t="shared" si="8"/>
        <v>9048675.0734165832</v>
      </c>
      <c r="Y57" s="13">
        <v>1.03</v>
      </c>
      <c r="Z57" s="10">
        <f t="shared" si="9"/>
        <v>4.0118950284079071</v>
      </c>
      <c r="AA57" s="14">
        <f t="shared" si="17"/>
        <v>2255461.5734817688</v>
      </c>
      <c r="AB57" s="10">
        <f t="shared" si="18"/>
        <v>376311.45827621786</v>
      </c>
    </row>
    <row r="58" spans="1:28" x14ac:dyDescent="0.2">
      <c r="A58" s="5">
        <v>2070</v>
      </c>
      <c r="B58" s="5">
        <v>48</v>
      </c>
      <c r="C58" s="9">
        <v>2.5000000000000001E-2</v>
      </c>
      <c r="D58" s="7">
        <f t="shared" si="0"/>
        <v>35048943.595214978</v>
      </c>
      <c r="E58" s="7">
        <f t="shared" si="10"/>
        <v>17524471.797607489</v>
      </c>
      <c r="F58" t="s">
        <v>9</v>
      </c>
      <c r="G58" s="7">
        <f t="shared" si="11"/>
        <v>175244717.97607487</v>
      </c>
      <c r="H58" s="7">
        <f t="shared" si="4"/>
        <v>2920745.299601248</v>
      </c>
      <c r="I58" s="60">
        <f t="shared" si="1"/>
        <v>26.920289812965859</v>
      </c>
      <c r="J58" s="10">
        <f t="shared" si="5"/>
        <v>78627309.935123384</v>
      </c>
      <c r="K58" s="13">
        <v>1.03</v>
      </c>
      <c r="L58" s="13">
        <v>1.07</v>
      </c>
      <c r="M58" s="10">
        <f t="shared" si="12"/>
        <v>4.1322518792601439</v>
      </c>
      <c r="N58" s="10">
        <f t="shared" si="13"/>
        <v>25.728906509801146</v>
      </c>
      <c r="O58" s="14">
        <f t="shared" si="14"/>
        <v>19027714.726141319</v>
      </c>
      <c r="P58" s="14">
        <f t="shared" si="15"/>
        <v>3055991.1244254075</v>
      </c>
      <c r="Q58" s="9">
        <v>1.6E-2</v>
      </c>
      <c r="R58" s="7">
        <f t="shared" si="2"/>
        <v>1600848.3327626199</v>
      </c>
      <c r="S58" s="7">
        <f t="shared" si="16"/>
        <v>1440763.4994863579</v>
      </c>
      <c r="T58" t="s">
        <v>9</v>
      </c>
      <c r="U58" s="7">
        <f t="shared" si="6"/>
        <v>14407634.994863579</v>
      </c>
      <c r="V58" s="7">
        <f t="shared" si="7"/>
        <v>240127.24991439297</v>
      </c>
      <c r="W58" s="8">
        <f t="shared" si="3"/>
        <v>39.047644988389969</v>
      </c>
      <c r="X58" s="10">
        <f t="shared" si="8"/>
        <v>9376403.6066956129</v>
      </c>
      <c r="Y58" s="13">
        <v>1.03</v>
      </c>
      <c r="Z58" s="10">
        <f t="shared" si="9"/>
        <v>4.1322518792601439</v>
      </c>
      <c r="AA58" s="14">
        <f t="shared" si="17"/>
        <v>2269078.430033748</v>
      </c>
      <c r="AB58" s="10">
        <f t="shared" si="18"/>
        <v>364430.70766041981</v>
      </c>
    </row>
    <row r="59" spans="1:28" x14ac:dyDescent="0.2">
      <c r="A59" s="5">
        <v>2071</v>
      </c>
      <c r="B59" s="5">
        <v>49</v>
      </c>
      <c r="C59" s="9">
        <v>2.5000000000000001E-2</v>
      </c>
      <c r="D59" s="7">
        <f t="shared" si="0"/>
        <v>35925167.185095347</v>
      </c>
      <c r="E59" s="7">
        <f t="shared" si="10"/>
        <v>17962583.592547674</v>
      </c>
      <c r="F59" t="s">
        <v>9</v>
      </c>
      <c r="G59" s="7">
        <f t="shared" si="11"/>
        <v>179625835.92547673</v>
      </c>
      <c r="H59" s="7">
        <f t="shared" si="4"/>
        <v>2993763.932091279</v>
      </c>
      <c r="I59" s="60">
        <f t="shared" si="1"/>
        <v>27.267561551553115</v>
      </c>
      <c r="J59" s="10">
        <f t="shared" si="5"/>
        <v>81632642.289118633</v>
      </c>
      <c r="K59" s="13">
        <v>1.03</v>
      </c>
      <c r="L59" s="13">
        <v>1.07</v>
      </c>
      <c r="M59" s="10">
        <f t="shared" si="12"/>
        <v>4.2562194356379477</v>
      </c>
      <c r="N59" s="10">
        <f t="shared" si="13"/>
        <v>27.529929965487224</v>
      </c>
      <c r="O59" s="14">
        <f t="shared" si="14"/>
        <v>19179613.157535203</v>
      </c>
      <c r="P59" s="14">
        <f t="shared" si="15"/>
        <v>2965232.4721296798</v>
      </c>
      <c r="Q59" s="9">
        <v>1.6E-2</v>
      </c>
      <c r="R59" s="7">
        <f t="shared" si="2"/>
        <v>1626461.9060868218</v>
      </c>
      <c r="S59" s="7">
        <f t="shared" si="16"/>
        <v>1463815.7154781397</v>
      </c>
      <c r="T59" t="s">
        <v>9</v>
      </c>
      <c r="U59" s="7">
        <f t="shared" si="6"/>
        <v>14638157.154781397</v>
      </c>
      <c r="V59" s="7">
        <f t="shared" si="7"/>
        <v>243969.28591302328</v>
      </c>
      <c r="W59" s="8">
        <f t="shared" si="3"/>
        <v>39.824693123658932</v>
      </c>
      <c r="X59" s="10">
        <f t="shared" si="8"/>
        <v>9716001.9430843592</v>
      </c>
      <c r="Y59" s="13">
        <v>1.03</v>
      </c>
      <c r="Z59" s="10">
        <f t="shared" si="9"/>
        <v>4.2562194356379477</v>
      </c>
      <c r="AA59" s="14">
        <f t="shared" si="17"/>
        <v>2282777.4953826051</v>
      </c>
      <c r="AB59" s="10">
        <f t="shared" si="18"/>
        <v>352925.05121752154</v>
      </c>
    </row>
    <row r="60" spans="1:28" x14ac:dyDescent="0.2">
      <c r="A60" s="5">
        <v>2072</v>
      </c>
      <c r="B60" s="5">
        <v>50</v>
      </c>
      <c r="C60" s="9">
        <v>2.5000000000000001E-2</v>
      </c>
      <c r="D60" s="7">
        <f t="shared" si="0"/>
        <v>36823296.364722729</v>
      </c>
      <c r="E60" s="7">
        <f t="shared" si="10"/>
        <v>18411648.182361364</v>
      </c>
      <c r="F60" t="s">
        <v>9</v>
      </c>
      <c r="G60" s="7">
        <f t="shared" si="11"/>
        <v>184116481.82361364</v>
      </c>
      <c r="H60" s="7">
        <f t="shared" si="4"/>
        <v>3068608.0303935609</v>
      </c>
      <c r="I60" s="60">
        <f t="shared" si="1"/>
        <v>27.619313095568149</v>
      </c>
      <c r="J60" s="10">
        <f t="shared" si="5"/>
        <v>84752845.95901446</v>
      </c>
      <c r="K60" s="13">
        <v>1.03</v>
      </c>
      <c r="L60" s="13">
        <v>1.07</v>
      </c>
      <c r="M60" s="10">
        <f t="shared" si="12"/>
        <v>4.3839060187070862</v>
      </c>
      <c r="N60" s="10">
        <f t="shared" si="13"/>
        <v>29.457025063071331</v>
      </c>
      <c r="O60" s="14">
        <f t="shared" si="14"/>
        <v>19332724.195581641</v>
      </c>
      <c r="P60" s="14">
        <f t="shared" si="15"/>
        <v>2877169.2245753794</v>
      </c>
      <c r="Q60" s="9">
        <v>1.6E-2</v>
      </c>
      <c r="R60" s="7">
        <f t="shared" si="2"/>
        <v>1652485.2965842111</v>
      </c>
      <c r="S60" s="7">
        <f t="shared" si="16"/>
        <v>1487236.7669257899</v>
      </c>
      <c r="T60" t="s">
        <v>9</v>
      </c>
      <c r="U60" s="7">
        <f t="shared" si="6"/>
        <v>14872367.669257898</v>
      </c>
      <c r="V60" s="7">
        <f t="shared" si="7"/>
        <v>247872.79448763162</v>
      </c>
      <c r="W60" s="8">
        <f t="shared" si="3"/>
        <v>40.617204516819747</v>
      </c>
      <c r="X60" s="10">
        <f t="shared" si="8"/>
        <v>10067899.987859763</v>
      </c>
      <c r="Y60" s="13">
        <v>1.03</v>
      </c>
      <c r="Z60" s="10">
        <f t="shared" si="9"/>
        <v>4.3839060187070862</v>
      </c>
      <c r="AA60" s="14">
        <f t="shared" si="17"/>
        <v>2296559.2658459903</v>
      </c>
      <c r="AB60" s="10">
        <f t="shared" si="18"/>
        <v>341782.6466285403</v>
      </c>
    </row>
    <row r="61" spans="1:28" x14ac:dyDescent="0.2">
      <c r="A61" s="5">
        <v>2073</v>
      </c>
      <c r="B61" s="5">
        <v>51</v>
      </c>
      <c r="C61" s="9">
        <v>2.5000000000000001E-2</v>
      </c>
      <c r="D61" s="7">
        <f t="shared" si="0"/>
        <v>37743878.773840792</v>
      </c>
      <c r="E61" s="7">
        <f t="shared" si="10"/>
        <v>18871939.386920396</v>
      </c>
      <c r="F61" t="s">
        <v>9</v>
      </c>
      <c r="G61" s="7">
        <f t="shared" si="11"/>
        <v>188719393.86920395</v>
      </c>
      <c r="H61" s="7">
        <f t="shared" si="4"/>
        <v>3145323.2311533992</v>
      </c>
      <c r="I61" s="60">
        <f t="shared" si="1"/>
        <v>27.975602234500975</v>
      </c>
      <c r="J61" s="10">
        <f t="shared" si="5"/>
        <v>87992311.613682866</v>
      </c>
      <c r="K61" s="13">
        <v>1.03</v>
      </c>
      <c r="L61" s="13">
        <v>1.07</v>
      </c>
      <c r="M61" s="10">
        <f t="shared" si="12"/>
        <v>4.5154231992682989</v>
      </c>
      <c r="N61" s="10">
        <f t="shared" si="13"/>
        <v>31.519016817486328</v>
      </c>
      <c r="O61" s="14">
        <f t="shared" si="14"/>
        <v>19487057.520531312</v>
      </c>
      <c r="P61" s="14">
        <f t="shared" si="15"/>
        <v>2791721.3320202902</v>
      </c>
      <c r="Q61" s="9">
        <v>1.6E-2</v>
      </c>
      <c r="R61" s="7">
        <f t="shared" si="2"/>
        <v>1678925.0613295585</v>
      </c>
      <c r="S61" s="7">
        <f t="shared" si="16"/>
        <v>1511032.5551966026</v>
      </c>
      <c r="T61" t="s">
        <v>9</v>
      </c>
      <c r="U61" s="7">
        <f t="shared" si="6"/>
        <v>15110325.551966026</v>
      </c>
      <c r="V61" s="7">
        <f t="shared" si="7"/>
        <v>251838.75919943379</v>
      </c>
      <c r="W61" s="8">
        <f t="shared" si="3"/>
        <v>41.425486886704462</v>
      </c>
      <c r="X61" s="10">
        <f t="shared" si="8"/>
        <v>10432543.216780066</v>
      </c>
      <c r="Y61" s="13">
        <v>1.03</v>
      </c>
      <c r="Z61" s="10">
        <f t="shared" si="9"/>
        <v>4.5154231992682989</v>
      </c>
      <c r="AA61" s="14">
        <f t="shared" si="17"/>
        <v>2310424.2407379681</v>
      </c>
      <c r="AB61" s="10">
        <f t="shared" si="18"/>
        <v>330992.02545531915</v>
      </c>
    </row>
    <row r="62" spans="1:28" x14ac:dyDescent="0.2">
      <c r="A62" s="5">
        <v>2074</v>
      </c>
      <c r="B62" s="5">
        <v>52</v>
      </c>
      <c r="C62" s="9">
        <v>2.5000000000000001E-2</v>
      </c>
      <c r="D62" s="7">
        <f t="shared" si="0"/>
        <v>38687475.743186809</v>
      </c>
      <c r="E62" s="7">
        <f t="shared" si="10"/>
        <v>19343737.871593405</v>
      </c>
      <c r="F62" t="s">
        <v>9</v>
      </c>
      <c r="G62" s="7">
        <f t="shared" si="11"/>
        <v>193437378.71593404</v>
      </c>
      <c r="H62" s="7">
        <f t="shared" si="4"/>
        <v>3223956.3119322341</v>
      </c>
      <c r="I62" s="60">
        <f t="shared" si="1"/>
        <v>28.336487503326037</v>
      </c>
      <c r="J62" s="10">
        <f t="shared" si="5"/>
        <v>91355597.744336843</v>
      </c>
      <c r="K62" s="13">
        <v>1.03</v>
      </c>
      <c r="L62" s="13">
        <v>1.07</v>
      </c>
      <c r="M62" s="10">
        <f t="shared" si="12"/>
        <v>4.6508858952463479</v>
      </c>
      <c r="N62" s="10">
        <f t="shared" si="13"/>
        <v>33.725347994710368</v>
      </c>
      <c r="O62" s="14">
        <f t="shared" si="14"/>
        <v>19642622.889912445</v>
      </c>
      <c r="P62" s="14">
        <f t="shared" si="15"/>
        <v>2708811.1220873231</v>
      </c>
      <c r="Q62" s="9">
        <v>1.6E-2</v>
      </c>
      <c r="R62" s="7">
        <f t="shared" si="2"/>
        <v>1705787.8623108314</v>
      </c>
      <c r="S62" s="7">
        <f t="shared" si="16"/>
        <v>1535209.0760797483</v>
      </c>
      <c r="T62" t="s">
        <v>9</v>
      </c>
      <c r="U62" s="7">
        <f t="shared" si="6"/>
        <v>15352090.760797484</v>
      </c>
      <c r="V62" s="7">
        <f t="shared" si="7"/>
        <v>255868.17934662473</v>
      </c>
      <c r="W62" s="8">
        <f t="shared" si="3"/>
        <v>42.24985407574988</v>
      </c>
      <c r="X62" s="10">
        <f t="shared" si="8"/>
        <v>10810393.240022695</v>
      </c>
      <c r="Y62" s="13">
        <v>1.03</v>
      </c>
      <c r="Z62" s="10">
        <f t="shared" si="9"/>
        <v>4.6508858952463479</v>
      </c>
      <c r="AA62" s="14">
        <f t="shared" si="17"/>
        <v>2324372.9223870994</v>
      </c>
      <c r="AB62" s="10">
        <f t="shared" si="18"/>
        <v>320542.08133651415</v>
      </c>
    </row>
    <row r="63" spans="1:28" x14ac:dyDescent="0.2">
      <c r="A63" s="5">
        <v>2075</v>
      </c>
      <c r="B63" s="5">
        <v>53</v>
      </c>
      <c r="C63" s="9">
        <v>2.5000000000000001E-2</v>
      </c>
      <c r="D63" s="7">
        <f t="shared" si="0"/>
        <v>39654662.636766478</v>
      </c>
      <c r="E63" s="7">
        <f t="shared" si="10"/>
        <v>19827331.318383239</v>
      </c>
      <c r="F63" t="s">
        <v>9</v>
      </c>
      <c r="G63" s="7">
        <f t="shared" si="11"/>
        <v>198273313.18383241</v>
      </c>
      <c r="H63" s="7">
        <f t="shared" si="4"/>
        <v>3304555.2197305402</v>
      </c>
      <c r="I63" s="60">
        <f t="shared" si="1"/>
        <v>28.702028192118942</v>
      </c>
      <c r="J63" s="10">
        <f t="shared" si="5"/>
        <v>94847437.079119772</v>
      </c>
      <c r="K63" s="13">
        <v>1.03</v>
      </c>
      <c r="L63" s="13">
        <v>1.07</v>
      </c>
      <c r="M63" s="10">
        <f t="shared" si="12"/>
        <v>4.7904124721037373</v>
      </c>
      <c r="N63" s="10">
        <f t="shared" si="13"/>
        <v>36.086122354340098</v>
      </c>
      <c r="O63" s="14">
        <f t="shared" si="14"/>
        <v>19799430.139147699</v>
      </c>
      <c r="P63" s="14">
        <f t="shared" si="15"/>
        <v>2628363.2291600988</v>
      </c>
      <c r="Q63" s="9">
        <v>1.6E-2</v>
      </c>
      <c r="R63" s="7">
        <f t="shared" si="2"/>
        <v>1733080.4681078047</v>
      </c>
      <c r="S63" s="7">
        <f t="shared" si="16"/>
        <v>1559772.4212970242</v>
      </c>
      <c r="T63" t="s">
        <v>9</v>
      </c>
      <c r="U63" s="7">
        <f t="shared" si="6"/>
        <v>15597724.212970242</v>
      </c>
      <c r="V63" s="7">
        <f t="shared" si="7"/>
        <v>259962.07021617069</v>
      </c>
      <c r="W63" s="8">
        <f t="shared" si="3"/>
        <v>43.090626171857302</v>
      </c>
      <c r="X63" s="10">
        <f t="shared" si="8"/>
        <v>11201928.38654713</v>
      </c>
      <c r="Y63" s="13">
        <v>1.03</v>
      </c>
      <c r="Z63" s="10">
        <f t="shared" ref="Z63:Z88" si="19">POWER(Y63,B63)</f>
        <v>4.7904124721037373</v>
      </c>
      <c r="AA63" s="14">
        <f t="shared" si="17"/>
        <v>2338405.8161546448</v>
      </c>
      <c r="AB63" s="10">
        <f t="shared" si="18"/>
        <v>310422.0585562546</v>
      </c>
    </row>
    <row r="64" spans="1:28" x14ac:dyDescent="0.2">
      <c r="A64" s="5">
        <v>2076</v>
      </c>
      <c r="B64" s="5">
        <v>54</v>
      </c>
      <c r="C64" s="9">
        <v>2.5000000000000001E-2</v>
      </c>
      <c r="D64" s="7">
        <f t="shared" si="0"/>
        <v>40646029.202685639</v>
      </c>
      <c r="E64" s="7">
        <f t="shared" si="10"/>
        <v>20323014.60134282</v>
      </c>
      <c r="F64" t="s">
        <v>9</v>
      </c>
      <c r="G64" s="7">
        <f t="shared" si="11"/>
        <v>203230146.01342821</v>
      </c>
      <c r="H64" s="7">
        <f t="shared" si="4"/>
        <v>3387169.1002238034</v>
      </c>
      <c r="I64" s="60">
        <f t="shared" si="1"/>
        <v>29.072284355797272</v>
      </c>
      <c r="J64" s="10">
        <f t="shared" si="5"/>
        <v>98472743.24287641</v>
      </c>
      <c r="K64" s="13">
        <v>1.03</v>
      </c>
      <c r="L64" s="13">
        <v>1.07</v>
      </c>
      <c r="M64" s="10">
        <f t="shared" si="12"/>
        <v>4.9341248462668501</v>
      </c>
      <c r="N64" s="10">
        <f t="shared" si="13"/>
        <v>38.6121509191439</v>
      </c>
      <c r="O64" s="14">
        <f t="shared" si="14"/>
        <v>19957489.182175986</v>
      </c>
      <c r="P64" s="14">
        <f t="shared" si="15"/>
        <v>2550304.5258753933</v>
      </c>
      <c r="Q64" s="9">
        <v>1.6E-2</v>
      </c>
      <c r="R64" s="7">
        <f t="shared" si="2"/>
        <v>1760809.7555975295</v>
      </c>
      <c r="S64" s="7">
        <f t="shared" si="16"/>
        <v>1584728.7800377766</v>
      </c>
      <c r="T64" t="s">
        <v>9</v>
      </c>
      <c r="U64" s="7">
        <f t="shared" si="6"/>
        <v>15847287.800377766</v>
      </c>
      <c r="V64" s="7">
        <f t="shared" si="7"/>
        <v>264121.46333962941</v>
      </c>
      <c r="W64" s="8">
        <f t="shared" si="3"/>
        <v>43.948129632677265</v>
      </c>
      <c r="X64" s="10">
        <f t="shared" si="8"/>
        <v>11607644.30962245</v>
      </c>
      <c r="Y64" s="13">
        <v>1.03</v>
      </c>
      <c r="Z64" s="10">
        <f t="shared" si="19"/>
        <v>4.9341248462668501</v>
      </c>
      <c r="AA64" s="14">
        <f t="shared" si="17"/>
        <v>2352523.4304528739</v>
      </c>
      <c r="AB64" s="10">
        <f t="shared" si="18"/>
        <v>300621.54097370891</v>
      </c>
    </row>
    <row r="65" spans="1:28" x14ac:dyDescent="0.2">
      <c r="A65" s="5">
        <v>2077</v>
      </c>
      <c r="B65" s="5">
        <v>55</v>
      </c>
      <c r="C65" s="9">
        <v>2.5000000000000001E-2</v>
      </c>
      <c r="D65" s="7">
        <f t="shared" si="0"/>
        <v>41662179.932752773</v>
      </c>
      <c r="E65" s="7">
        <f t="shared" si="10"/>
        <v>20831089.966376387</v>
      </c>
      <c r="F65" t="s">
        <v>9</v>
      </c>
      <c r="G65" s="7">
        <f t="shared" si="11"/>
        <v>208310899.66376388</v>
      </c>
      <c r="H65" s="7">
        <f t="shared" si="4"/>
        <v>3471848.3277293979</v>
      </c>
      <c r="I65" s="60">
        <f t="shared" si="1"/>
        <v>29.447316823987055</v>
      </c>
      <c r="J65" s="10">
        <f t="shared" si="5"/>
        <v>102236617.67147723</v>
      </c>
      <c r="K65" s="13">
        <v>1.03</v>
      </c>
      <c r="L65" s="13">
        <v>1.07</v>
      </c>
      <c r="M65" s="10">
        <f t="shared" si="12"/>
        <v>5.0821485916548559</v>
      </c>
      <c r="N65" s="10">
        <f t="shared" si="13"/>
        <v>41.315001483483975</v>
      </c>
      <c r="O65" s="14">
        <f t="shared" si="14"/>
        <v>20116810.012079321</v>
      </c>
      <c r="P65" s="14">
        <f t="shared" si="15"/>
        <v>2474564.0566501538</v>
      </c>
      <c r="Q65" s="9">
        <v>1.6E-2</v>
      </c>
      <c r="R65" s="7">
        <f t="shared" si="2"/>
        <v>1788982.7116870899</v>
      </c>
      <c r="S65" s="7">
        <f t="shared" si="16"/>
        <v>1610084.4405183808</v>
      </c>
      <c r="T65" t="s">
        <v>9</v>
      </c>
      <c r="U65" s="7">
        <f t="shared" si="6"/>
        <v>16100844.405183809</v>
      </c>
      <c r="V65" s="7">
        <f t="shared" si="7"/>
        <v>268347.40675306349</v>
      </c>
      <c r="W65" s="8">
        <f t="shared" si="3"/>
        <v>44.822697412367546</v>
      </c>
      <c r="X65" s="10">
        <f t="shared" si="8"/>
        <v>12028054.61428608</v>
      </c>
      <c r="Y65" s="13">
        <v>1.03</v>
      </c>
      <c r="Z65" s="10">
        <f t="shared" si="19"/>
        <v>5.0821485916548559</v>
      </c>
      <c r="AA65" s="14">
        <f t="shared" si="17"/>
        <v>2366726.2767634839</v>
      </c>
      <c r="AB65" s="10">
        <f t="shared" si="18"/>
        <v>291130.44130215986</v>
      </c>
    </row>
    <row r="66" spans="1:28" x14ac:dyDescent="0.2">
      <c r="A66" s="5">
        <v>2078</v>
      </c>
      <c r="B66" s="5">
        <v>56</v>
      </c>
      <c r="C66" s="9">
        <v>2.5000000000000001E-2</v>
      </c>
      <c r="D66" s="7">
        <f t="shared" si="0"/>
        <v>42703734.431071587</v>
      </c>
      <c r="E66" s="7">
        <f t="shared" si="10"/>
        <v>21351867.215535793</v>
      </c>
      <c r="F66" t="s">
        <v>9</v>
      </c>
      <c r="G66" s="7">
        <f t="shared" si="11"/>
        <v>213518672.15535793</v>
      </c>
      <c r="H66" s="7">
        <f t="shared" si="4"/>
        <v>3558644.5359226321</v>
      </c>
      <c r="I66" s="60">
        <f t="shared" si="1"/>
        <v>29.827187211016486</v>
      </c>
      <c r="J66" s="10">
        <f t="shared" si="5"/>
        <v>106144356.79042523</v>
      </c>
      <c r="K66" s="13">
        <v>1.03</v>
      </c>
      <c r="L66" s="13">
        <v>1.07</v>
      </c>
      <c r="M66" s="10">
        <f t="shared" si="12"/>
        <v>5.2346130494045005</v>
      </c>
      <c r="N66" s="10">
        <f t="shared" si="13"/>
        <v>44.207051587327854</v>
      </c>
      <c r="O66" s="14">
        <f t="shared" si="14"/>
        <v>20277402.701714583</v>
      </c>
      <c r="P66" s="14">
        <f t="shared" si="15"/>
        <v>2401072.9731826759</v>
      </c>
      <c r="Q66" s="9">
        <v>1.6E-2</v>
      </c>
      <c r="R66" s="7">
        <f t="shared" si="2"/>
        <v>1817606.4350740833</v>
      </c>
      <c r="S66" s="7">
        <f t="shared" si="16"/>
        <v>1635845.7915666751</v>
      </c>
      <c r="T66" t="s">
        <v>9</v>
      </c>
      <c r="U66" s="7">
        <f t="shared" si="6"/>
        <v>16358457.915666752</v>
      </c>
      <c r="V66" s="7">
        <f t="shared" si="7"/>
        <v>272640.96526111255</v>
      </c>
      <c r="W66" s="8">
        <f t="shared" si="3"/>
        <v>45.714669090873663</v>
      </c>
      <c r="X66" s="10">
        <f t="shared" si="8"/>
        <v>12463691.507528141</v>
      </c>
      <c r="Y66" s="13">
        <v>1.03</v>
      </c>
      <c r="Z66" s="10">
        <f t="shared" si="19"/>
        <v>5.2346130494045005</v>
      </c>
      <c r="AA66" s="14">
        <f t="shared" si="17"/>
        <v>2381014.8696561316</v>
      </c>
      <c r="AB66" s="10">
        <f t="shared" si="18"/>
        <v>281938.99072655896</v>
      </c>
    </row>
    <row r="67" spans="1:28" x14ac:dyDescent="0.2">
      <c r="A67" s="5">
        <v>2079</v>
      </c>
      <c r="B67" s="5">
        <v>57</v>
      </c>
      <c r="C67" s="9">
        <v>2.5000000000000001E-2</v>
      </c>
      <c r="D67" s="7">
        <f t="shared" si="0"/>
        <v>43771327.791848376</v>
      </c>
      <c r="E67" s="7">
        <f t="shared" si="10"/>
        <v>21885663.895924188</v>
      </c>
      <c r="F67" t="s">
        <v>9</v>
      </c>
      <c r="G67" s="7">
        <f t="shared" si="11"/>
        <v>218856638.95924187</v>
      </c>
      <c r="H67" s="7">
        <f t="shared" si="4"/>
        <v>3647610.6493206979</v>
      </c>
      <c r="I67" s="60">
        <f t="shared" si="1"/>
        <v>30.211957926038597</v>
      </c>
      <c r="J67" s="10">
        <f t="shared" si="5"/>
        <v>110201459.46784726</v>
      </c>
      <c r="K67" s="13">
        <v>1.03</v>
      </c>
      <c r="L67" s="13">
        <v>1.07</v>
      </c>
      <c r="M67" s="10">
        <f t="shared" si="12"/>
        <v>5.3916514408866361</v>
      </c>
      <c r="N67" s="10">
        <f t="shared" si="13"/>
        <v>47.301545198440806</v>
      </c>
      <c r="O67" s="14">
        <f t="shared" si="14"/>
        <v>20439277.404350355</v>
      </c>
      <c r="P67" s="14">
        <f t="shared" si="15"/>
        <v>2329764.4718692997</v>
      </c>
      <c r="Q67" s="9">
        <v>1.6E-2</v>
      </c>
      <c r="R67" s="7">
        <f t="shared" si="2"/>
        <v>1846688.1380352685</v>
      </c>
      <c r="S67" s="7">
        <f t="shared" si="16"/>
        <v>1662019.3242317417</v>
      </c>
      <c r="T67" t="s">
        <v>9</v>
      </c>
      <c r="U67" s="7">
        <f t="shared" si="6"/>
        <v>16620193.242317418</v>
      </c>
      <c r="V67" s="7">
        <f t="shared" si="7"/>
        <v>277003.22070529027</v>
      </c>
      <c r="W67" s="8">
        <f t="shared" si="3"/>
        <v>46.624391005782051</v>
      </c>
      <c r="X67" s="10">
        <f t="shared" si="8"/>
        <v>12915106.472024396</v>
      </c>
      <c r="Y67" s="13">
        <v>1.03</v>
      </c>
      <c r="Z67" s="10">
        <f t="shared" si="19"/>
        <v>5.3916514408866361</v>
      </c>
      <c r="AA67" s="14">
        <f t="shared" si="17"/>
        <v>2395389.7268070723</v>
      </c>
      <c r="AB67" s="10">
        <f t="shared" si="18"/>
        <v>273037.72884886886</v>
      </c>
    </row>
    <row r="68" spans="1:28" x14ac:dyDescent="0.2">
      <c r="A68" s="5">
        <v>2080</v>
      </c>
      <c r="B68" s="5">
        <v>58</v>
      </c>
      <c r="C68" s="9">
        <v>2.5000000000000001E-2</v>
      </c>
      <c r="D68" s="7">
        <f t="shared" si="0"/>
        <v>44865610.986644581</v>
      </c>
      <c r="E68" s="7">
        <f t="shared" si="10"/>
        <v>22432805.49332229</v>
      </c>
      <c r="F68" t="s">
        <v>9</v>
      </c>
      <c r="G68" s="7">
        <f t="shared" si="11"/>
        <v>224328054.93322289</v>
      </c>
      <c r="H68" s="7">
        <f t="shared" si="4"/>
        <v>3738800.9155537146</v>
      </c>
      <c r="I68" s="60">
        <f t="shared" si="1"/>
        <v>30.601692183284491</v>
      </c>
      <c r="J68" s="10">
        <f t="shared" si="5"/>
        <v>114413634.75235701</v>
      </c>
      <c r="K68" s="13">
        <v>1.03</v>
      </c>
      <c r="L68" s="13">
        <v>1.07</v>
      </c>
      <c r="M68" s="10">
        <f t="shared" si="12"/>
        <v>5.5534009841132352</v>
      </c>
      <c r="N68" s="10">
        <f t="shared" si="13"/>
        <v>50.612653362331656</v>
      </c>
      <c r="O68" s="14">
        <f t="shared" si="14"/>
        <v>20602444.354308862</v>
      </c>
      <c r="P68" s="14">
        <f t="shared" si="15"/>
        <v>2260573.7330797417</v>
      </c>
      <c r="Q68" s="9">
        <v>1.6E-2</v>
      </c>
      <c r="R68" s="7">
        <f t="shared" si="2"/>
        <v>1876235.1482438329</v>
      </c>
      <c r="S68" s="7">
        <f t="shared" si="16"/>
        <v>1688611.6334194497</v>
      </c>
      <c r="T68" t="s">
        <v>9</v>
      </c>
      <c r="U68" s="7">
        <f t="shared" si="6"/>
        <v>16886116.334194496</v>
      </c>
      <c r="V68" s="7">
        <f t="shared" si="7"/>
        <v>281435.27223657497</v>
      </c>
      <c r="W68" s="8">
        <f t="shared" si="3"/>
        <v>47.552216386797113</v>
      </c>
      <c r="X68" s="10">
        <f t="shared" si="8"/>
        <v>13382870.964270767</v>
      </c>
      <c r="Y68" s="13">
        <v>1.03</v>
      </c>
      <c r="Z68" s="10">
        <f t="shared" si="19"/>
        <v>5.5534009841132352</v>
      </c>
      <c r="AA68" s="14">
        <f t="shared" si="17"/>
        <v>2409851.3690179242</v>
      </c>
      <c r="AB68" s="10">
        <f t="shared" si="18"/>
        <v>264417.4939508494</v>
      </c>
    </row>
    <row r="69" spans="1:28" x14ac:dyDescent="0.2">
      <c r="A69" s="5">
        <v>2081</v>
      </c>
      <c r="B69" s="5">
        <v>59</v>
      </c>
      <c r="C69" s="9">
        <v>2.5000000000000001E-2</v>
      </c>
      <c r="D69" s="7">
        <f t="shared" si="0"/>
        <v>45987251.261310689</v>
      </c>
      <c r="E69" s="7">
        <f t="shared" si="10"/>
        <v>22993625.630655345</v>
      </c>
      <c r="F69" t="s">
        <v>9</v>
      </c>
      <c r="G69" s="7">
        <f t="shared" si="11"/>
        <v>229936256.30655345</v>
      </c>
      <c r="H69" s="7">
        <f t="shared" si="4"/>
        <v>3832270.9384425576</v>
      </c>
      <c r="I69" s="60">
        <f t="shared" si="1"/>
        <v>30.996454012448858</v>
      </c>
      <c r="J69" s="10">
        <f t="shared" si="5"/>
        <v>118786809.90667896</v>
      </c>
      <c r="K69" s="13">
        <v>1.03</v>
      </c>
      <c r="L69" s="13">
        <v>1.07</v>
      </c>
      <c r="M69" s="10">
        <f t="shared" si="12"/>
        <v>5.7200030136366324</v>
      </c>
      <c r="N69" s="10">
        <f t="shared" si="13"/>
        <v>54.155539097694884</v>
      </c>
      <c r="O69" s="14">
        <f t="shared" si="14"/>
        <v>20766913.86761304</v>
      </c>
      <c r="P69" s="14">
        <f t="shared" si="15"/>
        <v>2193437.8622358702</v>
      </c>
      <c r="Q69" s="9">
        <v>1.6E-2</v>
      </c>
      <c r="R69" s="7">
        <f t="shared" si="2"/>
        <v>1906254.9106157343</v>
      </c>
      <c r="S69" s="7">
        <f t="shared" si="16"/>
        <v>1715629.4195541609</v>
      </c>
      <c r="T69" t="s">
        <v>9</v>
      </c>
      <c r="U69" s="7">
        <f t="shared" si="6"/>
        <v>17156294.195541609</v>
      </c>
      <c r="V69" s="7">
        <f t="shared" si="7"/>
        <v>285938.23659236013</v>
      </c>
      <c r="W69" s="8">
        <f t="shared" si="3"/>
        <v>48.498505492894374</v>
      </c>
      <c r="X69" s="10">
        <f t="shared" si="8"/>
        <v>13867577.138003109</v>
      </c>
      <c r="Y69" s="13">
        <v>1.03</v>
      </c>
      <c r="Z69" s="10">
        <f t="shared" si="19"/>
        <v>5.7200030136366324</v>
      </c>
      <c r="AA69" s="14">
        <f t="shared" si="17"/>
        <v>2424400.3202345264</v>
      </c>
      <c r="AB69" s="10">
        <f t="shared" si="18"/>
        <v>256069.41356426047</v>
      </c>
    </row>
    <row r="70" spans="1:28" x14ac:dyDescent="0.2">
      <c r="A70" s="5">
        <v>2082</v>
      </c>
      <c r="B70" s="5">
        <v>60</v>
      </c>
      <c r="C70" s="9">
        <v>2.5000000000000001E-2</v>
      </c>
      <c r="D70" s="7">
        <f t="shared" ref="D70:D88" si="20">D69*(C70+1)</f>
        <v>47136932.542843454</v>
      </c>
      <c r="E70" s="7">
        <f t="shared" si="10"/>
        <v>23568466.271421727</v>
      </c>
      <c r="F70" t="s">
        <v>9</v>
      </c>
      <c r="G70" s="7">
        <f t="shared" si="11"/>
        <v>235684662.71421728</v>
      </c>
      <c r="H70" s="7">
        <f t="shared" si="4"/>
        <v>3928077.7119036214</v>
      </c>
      <c r="I70" s="60">
        <f t="shared" ref="I70:I90" si="21">I69*1.0129</f>
        <v>31.396308269209445</v>
      </c>
      <c r="J70" s="10">
        <f t="shared" si="5"/>
        <v>123327138.74833699</v>
      </c>
      <c r="K70" s="13">
        <v>1.03</v>
      </c>
      <c r="L70" s="13">
        <v>1.07</v>
      </c>
      <c r="M70" s="10">
        <f t="shared" si="12"/>
        <v>5.8916031040457311</v>
      </c>
      <c r="N70" s="10">
        <f t="shared" si="13"/>
        <v>57.946426834533519</v>
      </c>
      <c r="O70" s="14">
        <f t="shared" si="14"/>
        <v>20932696.342638716</v>
      </c>
      <c r="P70" s="14">
        <f t="shared" si="15"/>
        <v>2128295.8326403559</v>
      </c>
      <c r="Q70" s="9">
        <v>1.6E-2</v>
      </c>
      <c r="R70" s="7">
        <f t="shared" ref="R70:R88" si="22">R69*(Q70+1)</f>
        <v>1936754.9891855861</v>
      </c>
      <c r="S70" s="7">
        <f t="shared" si="16"/>
        <v>1743079.4902670276</v>
      </c>
      <c r="T70" t="s">
        <v>9</v>
      </c>
      <c r="U70" s="7">
        <f t="shared" si="6"/>
        <v>17430794.902670275</v>
      </c>
      <c r="V70" s="7">
        <f t="shared" si="7"/>
        <v>290513.24837783794</v>
      </c>
      <c r="W70" s="8">
        <f t="shared" ref="W70:W90" si="23">W69*1.0199</f>
        <v>49.463625752202972</v>
      </c>
      <c r="X70" s="10">
        <f t="shared" si="8"/>
        <v>14369838.593818163</v>
      </c>
      <c r="Y70" s="13">
        <v>1.03</v>
      </c>
      <c r="Z70" s="10">
        <f t="shared" si="19"/>
        <v>5.8916031040457311</v>
      </c>
      <c r="AA70" s="14">
        <f t="shared" si="17"/>
        <v>2439037.1075659315</v>
      </c>
      <c r="AB70" s="10">
        <f t="shared" si="18"/>
        <v>247984.89533878164</v>
      </c>
    </row>
    <row r="71" spans="1:28" x14ac:dyDescent="0.2">
      <c r="A71" s="5">
        <v>2083</v>
      </c>
      <c r="B71" s="5">
        <v>61</v>
      </c>
      <c r="C71" s="9">
        <v>2.5000000000000001E-2</v>
      </c>
      <c r="D71" s="7">
        <f t="shared" si="20"/>
        <v>48315355.856414534</v>
      </c>
      <c r="E71" s="7">
        <f t="shared" si="10"/>
        <v>24157677.928207267</v>
      </c>
      <c r="F71" t="s">
        <v>9</v>
      </c>
      <c r="G71" s="7">
        <f t="shared" si="11"/>
        <v>241576779.28207266</v>
      </c>
      <c r="H71" s="7">
        <f t="shared" si="4"/>
        <v>4026279.654701211</v>
      </c>
      <c r="I71" s="60">
        <f t="shared" si="21"/>
        <v>31.801320645882246</v>
      </c>
      <c r="J71" s="10">
        <f t="shared" si="5"/>
        <v>128041010.30914526</v>
      </c>
      <c r="K71" s="13">
        <v>1.03</v>
      </c>
      <c r="L71" s="13">
        <v>1.07</v>
      </c>
      <c r="M71" s="10">
        <f t="shared" si="12"/>
        <v>6.068351197167102</v>
      </c>
      <c r="N71" s="10">
        <f t="shared" si="13"/>
        <v>62.002676712950866</v>
      </c>
      <c r="O71" s="14">
        <f t="shared" si="14"/>
        <v>21099802.260772061</v>
      </c>
      <c r="P71" s="14">
        <f t="shared" si="15"/>
        <v>2065088.4300032256</v>
      </c>
      <c r="Q71" s="9">
        <v>1.6E-2</v>
      </c>
      <c r="R71" s="7">
        <f t="shared" si="22"/>
        <v>1967743.0690125555</v>
      </c>
      <c r="S71" s="7">
        <f t="shared" si="16"/>
        <v>1770968.7621112999</v>
      </c>
      <c r="T71" t="s">
        <v>9</v>
      </c>
      <c r="U71" s="7">
        <f t="shared" si="6"/>
        <v>17709687.621112999</v>
      </c>
      <c r="V71" s="7">
        <f t="shared" si="7"/>
        <v>295161.46035188332</v>
      </c>
      <c r="W71" s="8">
        <f t="shared" si="23"/>
        <v>50.447951904671811</v>
      </c>
      <c r="X71" s="10">
        <f t="shared" si="8"/>
        <v>14890291.155944506</v>
      </c>
      <c r="Y71" s="13">
        <v>1.03</v>
      </c>
      <c r="Z71" s="10">
        <f t="shared" si="19"/>
        <v>6.068351197167102</v>
      </c>
      <c r="AA71" s="14">
        <f t="shared" si="17"/>
        <v>2453762.2613034928</v>
      </c>
      <c r="AB71" s="10">
        <f t="shared" si="18"/>
        <v>240155.61819824277</v>
      </c>
    </row>
    <row r="72" spans="1:28" x14ac:dyDescent="0.2">
      <c r="A72" s="5">
        <v>2084</v>
      </c>
      <c r="B72" s="5">
        <v>62</v>
      </c>
      <c r="C72" s="9">
        <v>2.5000000000000001E-2</v>
      </c>
      <c r="D72" s="7">
        <f t="shared" si="20"/>
        <v>49523239.752824895</v>
      </c>
      <c r="E72" s="7">
        <f t="shared" si="10"/>
        <v>24761619.876412448</v>
      </c>
      <c r="F72" t="s">
        <v>9</v>
      </c>
      <c r="G72" s="7">
        <f t="shared" si="11"/>
        <v>247616198.76412448</v>
      </c>
      <c r="H72" s="7">
        <f t="shared" si="4"/>
        <v>4126936.6460687416</v>
      </c>
      <c r="I72" s="60">
        <f t="shared" si="21"/>
        <v>32.211557682214121</v>
      </c>
      <c r="J72" s="10">
        <f t="shared" si="5"/>
        <v>132935057.82568654</v>
      </c>
      <c r="K72" s="13">
        <v>1.03</v>
      </c>
      <c r="L72" s="13">
        <v>1.07</v>
      </c>
      <c r="M72" s="10">
        <f t="shared" si="12"/>
        <v>6.2504017330821151</v>
      </c>
      <c r="N72" s="10">
        <f t="shared" si="13"/>
        <v>66.342864082857417</v>
      </c>
      <c r="O72" s="14">
        <f t="shared" si="14"/>
        <v>21268242.187072251</v>
      </c>
      <c r="P72" s="14">
        <f t="shared" si="15"/>
        <v>2003758.1986159103</v>
      </c>
      <c r="Q72" s="9">
        <v>1.6E-2</v>
      </c>
      <c r="R72" s="7">
        <f t="shared" si="22"/>
        <v>1999226.9581167565</v>
      </c>
      <c r="S72" s="7">
        <f t="shared" si="16"/>
        <v>1799304.2623050809</v>
      </c>
      <c r="T72" t="s">
        <v>9</v>
      </c>
      <c r="U72" s="7">
        <f t="shared" si="6"/>
        <v>17993042.623050809</v>
      </c>
      <c r="V72" s="7">
        <f t="shared" si="7"/>
        <v>299884.0437175135</v>
      </c>
      <c r="W72" s="8">
        <f t="shared" si="23"/>
        <v>51.451866147574783</v>
      </c>
      <c r="X72" s="10">
        <f t="shared" si="8"/>
        <v>15429593.677146969</v>
      </c>
      <c r="Y72" s="13">
        <v>1.03</v>
      </c>
      <c r="Z72" s="10">
        <f t="shared" si="19"/>
        <v>6.2504017330821151</v>
      </c>
      <c r="AA72" s="14">
        <f t="shared" si="17"/>
        <v>2468576.3149400852</v>
      </c>
      <c r="AB72" s="10">
        <f t="shared" si="18"/>
        <v>232573.52377606923</v>
      </c>
    </row>
    <row r="73" spans="1:28" x14ac:dyDescent="0.2">
      <c r="A73" s="5">
        <v>2085</v>
      </c>
      <c r="B73" s="5">
        <v>63</v>
      </c>
      <c r="C73" s="9">
        <v>2.5000000000000001E-2</v>
      </c>
      <c r="D73" s="7">
        <f t="shared" si="20"/>
        <v>50761320.74664551</v>
      </c>
      <c r="E73" s="7">
        <f t="shared" si="10"/>
        <v>25380660.373322755</v>
      </c>
      <c r="F73" t="s">
        <v>9</v>
      </c>
      <c r="G73" s="7">
        <f t="shared" si="11"/>
        <v>253806603.73322755</v>
      </c>
      <c r="H73" s="7">
        <f t="shared" si="4"/>
        <v>4230110.0622204589</v>
      </c>
      <c r="I73" s="60">
        <f t="shared" si="21"/>
        <v>32.627086776314677</v>
      </c>
      <c r="J73" s="10">
        <f t="shared" si="5"/>
        <v>138016168.07342878</v>
      </c>
      <c r="K73" s="13">
        <v>1.03</v>
      </c>
      <c r="L73" s="13">
        <v>1.07</v>
      </c>
      <c r="M73" s="10">
        <f t="shared" si="12"/>
        <v>6.4379137850745796</v>
      </c>
      <c r="N73" s="10">
        <f t="shared" si="13"/>
        <v>70.986864568657452</v>
      </c>
      <c r="O73" s="14">
        <f t="shared" si="14"/>
        <v>21438026.770939421</v>
      </c>
      <c r="P73" s="14">
        <f t="shared" si="15"/>
        <v>1944249.3891238368</v>
      </c>
      <c r="Q73" s="9">
        <v>1.6E-2</v>
      </c>
      <c r="R73" s="7">
        <f t="shared" si="22"/>
        <v>2031214.5894466247</v>
      </c>
      <c r="S73" s="7">
        <f t="shared" si="16"/>
        <v>1828093.1305019623</v>
      </c>
      <c r="T73" t="s">
        <v>9</v>
      </c>
      <c r="U73" s="7">
        <f t="shared" si="6"/>
        <v>18280931.305019625</v>
      </c>
      <c r="V73" s="7">
        <f t="shared" si="7"/>
        <v>304682.18841699377</v>
      </c>
      <c r="W73" s="8">
        <f t="shared" si="23"/>
        <v>52.475758283911524</v>
      </c>
      <c r="X73" s="10">
        <f t="shared" si="8"/>
        <v>15988428.872783354</v>
      </c>
      <c r="Y73" s="13">
        <v>1.03</v>
      </c>
      <c r="Z73" s="10">
        <f t="shared" si="19"/>
        <v>6.4379137850745796</v>
      </c>
      <c r="AA73" s="14">
        <f t="shared" si="17"/>
        <v>2483479.8051894284</v>
      </c>
      <c r="AB73" s="10">
        <f t="shared" si="18"/>
        <v>225230.8081211219</v>
      </c>
    </row>
    <row r="74" spans="1:28" x14ac:dyDescent="0.2">
      <c r="A74" s="5">
        <v>2086</v>
      </c>
      <c r="B74" s="5">
        <v>64</v>
      </c>
      <c r="C74" s="9">
        <v>2.5000000000000001E-2</v>
      </c>
      <c r="D74" s="7">
        <f t="shared" si="20"/>
        <v>52030353.765311643</v>
      </c>
      <c r="E74" s="7">
        <f t="shared" si="10"/>
        <v>26015176.882655822</v>
      </c>
      <c r="F74" t="s">
        <v>9</v>
      </c>
      <c r="G74" s="7">
        <f t="shared" si="11"/>
        <v>260151768.82655823</v>
      </c>
      <c r="H74" s="7">
        <f t="shared" si="4"/>
        <v>4335862.8137759706</v>
      </c>
      <c r="I74" s="60">
        <f t="shared" si="21"/>
        <v>33.047976195729134</v>
      </c>
      <c r="J74" s="10">
        <f t="shared" si="5"/>
        <v>143291491.05761543</v>
      </c>
      <c r="K74" s="13">
        <v>1.03</v>
      </c>
      <c r="L74" s="13">
        <v>1.07</v>
      </c>
      <c r="M74" s="10">
        <f t="shared" si="12"/>
        <v>6.6310511986268157</v>
      </c>
      <c r="N74" s="10">
        <f t="shared" si="13"/>
        <v>75.955945088463466</v>
      </c>
      <c r="O74" s="14">
        <f t="shared" si="14"/>
        <v>21609166.746788021</v>
      </c>
      <c r="P74" s="14">
        <f t="shared" si="15"/>
        <v>1886507.9078501151</v>
      </c>
      <c r="Q74" s="9">
        <v>1.6E-2</v>
      </c>
      <c r="R74" s="7">
        <f t="shared" si="22"/>
        <v>2063714.0228777707</v>
      </c>
      <c r="S74" s="7">
        <f t="shared" si="16"/>
        <v>1857342.6205899937</v>
      </c>
      <c r="T74" t="s">
        <v>9</v>
      </c>
      <c r="U74" s="7">
        <f t="shared" si="6"/>
        <v>18573426.205899935</v>
      </c>
      <c r="V74" s="7">
        <f t="shared" si="7"/>
        <v>309557.10343166557</v>
      </c>
      <c r="W74" s="8">
        <f t="shared" si="23"/>
        <v>53.520025873761362</v>
      </c>
      <c r="X74" s="10">
        <f t="shared" si="8"/>
        <v>16567504.185069364</v>
      </c>
      <c r="Y74" s="13">
        <v>1.03</v>
      </c>
      <c r="Z74" s="10">
        <f t="shared" si="19"/>
        <v>6.6310511986268157</v>
      </c>
      <c r="AA74" s="14">
        <f t="shared" si="17"/>
        <v>2498473.2720055347</v>
      </c>
      <c r="AB74" s="10">
        <f t="shared" si="18"/>
        <v>218119.91366539802</v>
      </c>
    </row>
    <row r="75" spans="1:28" x14ac:dyDescent="0.2">
      <c r="A75" s="5">
        <v>2087</v>
      </c>
      <c r="B75" s="5">
        <v>65</v>
      </c>
      <c r="C75" s="9">
        <v>2.5000000000000001E-2</v>
      </c>
      <c r="D75" s="7">
        <f t="shared" si="20"/>
        <v>53331112.609444432</v>
      </c>
      <c r="E75" s="7">
        <f t="shared" si="10"/>
        <v>26665556.304722216</v>
      </c>
      <c r="F75" t="s">
        <v>9</v>
      </c>
      <c r="G75" s="7">
        <f t="shared" si="11"/>
        <v>266655563.04722217</v>
      </c>
      <c r="H75" s="7">
        <f t="shared" si="4"/>
        <v>4444259.3841203693</v>
      </c>
      <c r="I75" s="60">
        <f t="shared" si="21"/>
        <v>33.474295088654038</v>
      </c>
      <c r="J75" s="10">
        <f t="shared" si="5"/>
        <v>148768450.07456511</v>
      </c>
      <c r="K75" s="13">
        <v>1.03</v>
      </c>
      <c r="L75" s="13">
        <v>1.07</v>
      </c>
      <c r="M75" s="10">
        <f t="shared" si="12"/>
        <v>6.8299827345856201</v>
      </c>
      <c r="N75" s="10">
        <f t="shared" si="13"/>
        <v>81.272861244655914</v>
      </c>
      <c r="O75" s="14">
        <f t="shared" si="14"/>
        <v>21781672.934725363</v>
      </c>
      <c r="P75" s="14">
        <f t="shared" si="15"/>
        <v>1830481.2676242201</v>
      </c>
      <c r="Q75" s="9">
        <v>1.6E-2</v>
      </c>
      <c r="R75" s="7">
        <f t="shared" si="22"/>
        <v>2096733.4472438151</v>
      </c>
      <c r="S75" s="7">
        <f t="shared" si="16"/>
        <v>1887060.1025194335</v>
      </c>
      <c r="T75" t="s">
        <v>9</v>
      </c>
      <c r="U75" s="7">
        <f t="shared" si="6"/>
        <v>18870601.025194336</v>
      </c>
      <c r="V75" s="7">
        <f t="shared" si="7"/>
        <v>314510.01708657225</v>
      </c>
      <c r="W75" s="8">
        <f t="shared" si="23"/>
        <v>54.585074388649218</v>
      </c>
      <c r="X75" s="10">
        <f t="shared" si="8"/>
        <v>17167552.678645883</v>
      </c>
      <c r="Y75" s="13">
        <v>1.03</v>
      </c>
      <c r="Z75" s="10">
        <f t="shared" si="19"/>
        <v>6.8299827345856201</v>
      </c>
      <c r="AA75" s="14">
        <f t="shared" si="17"/>
        <v>2513557.2586022723</v>
      </c>
      <c r="AB75" s="10">
        <f t="shared" si="18"/>
        <v>211233.52144532421</v>
      </c>
    </row>
    <row r="76" spans="1:28" x14ac:dyDescent="0.2">
      <c r="A76" s="5">
        <v>2088</v>
      </c>
      <c r="B76" s="5">
        <v>66</v>
      </c>
      <c r="C76" s="9">
        <v>2.5000000000000001E-2</v>
      </c>
      <c r="D76" s="7">
        <f t="shared" si="20"/>
        <v>54664390.424680538</v>
      </c>
      <c r="E76" s="7">
        <f t="shared" si="10"/>
        <v>27332195.212340269</v>
      </c>
      <c r="F76" t="s">
        <v>9</v>
      </c>
      <c r="G76" s="7">
        <f t="shared" si="11"/>
        <v>273321952.12340271</v>
      </c>
      <c r="H76" s="7">
        <f t="shared" si="4"/>
        <v>4555365.8687233785</v>
      </c>
      <c r="I76" s="60">
        <f t="shared" si="21"/>
        <v>33.906113495297674</v>
      </c>
      <c r="J76" s="10">
        <f t="shared" si="5"/>
        <v>154454752.15754017</v>
      </c>
      <c r="K76" s="13">
        <v>1.03</v>
      </c>
      <c r="L76" s="13">
        <v>1.07</v>
      </c>
      <c r="M76" s="10">
        <f t="shared" si="12"/>
        <v>7.0348822166231884</v>
      </c>
      <c r="N76" s="10">
        <f t="shared" si="13"/>
        <v>86.961961531781824</v>
      </c>
      <c r="O76" s="14">
        <f t="shared" si="14"/>
        <v>21955556.241235826</v>
      </c>
      <c r="P76" s="14">
        <f t="shared" si="15"/>
        <v>1776118.5400710157</v>
      </c>
      <c r="Q76" s="9">
        <v>1.6E-2</v>
      </c>
      <c r="R76" s="7">
        <f t="shared" si="22"/>
        <v>2130281.1823997162</v>
      </c>
      <c r="S76" s="7">
        <f t="shared" si="16"/>
        <v>1917253.0641597447</v>
      </c>
      <c r="T76" t="s">
        <v>9</v>
      </c>
      <c r="U76" s="7">
        <f t="shared" si="6"/>
        <v>19172530.641597446</v>
      </c>
      <c r="V76" s="7">
        <f t="shared" si="7"/>
        <v>319542.17735995742</v>
      </c>
      <c r="W76" s="8">
        <f t="shared" si="23"/>
        <v>55.671317368983338</v>
      </c>
      <c r="X76" s="10">
        <f t="shared" si="8"/>
        <v>17789333.968582153</v>
      </c>
      <c r="Y76" s="13">
        <v>1.03</v>
      </c>
      <c r="Z76" s="10">
        <f t="shared" si="19"/>
        <v>7.0348822166231884</v>
      </c>
      <c r="AA76" s="14">
        <f t="shared" si="17"/>
        <v>2528732.3114730422</v>
      </c>
      <c r="AB76" s="10">
        <f t="shared" si="18"/>
        <v>204564.5435686351</v>
      </c>
    </row>
    <row r="77" spans="1:28" x14ac:dyDescent="0.2">
      <c r="A77" s="5">
        <v>2089</v>
      </c>
      <c r="B77" s="5">
        <v>67</v>
      </c>
      <c r="C77" s="9">
        <v>2.5000000000000001E-2</v>
      </c>
      <c r="D77" s="7">
        <f t="shared" si="20"/>
        <v>56031000.185297549</v>
      </c>
      <c r="E77" s="7">
        <f t="shared" si="10"/>
        <v>28015500.092648774</v>
      </c>
      <c r="F77" t="s">
        <v>9</v>
      </c>
      <c r="G77" s="7">
        <f t="shared" si="11"/>
        <v>280155000.92648774</v>
      </c>
      <c r="H77" s="7">
        <f t="shared" si="4"/>
        <v>4669250.0154414624</v>
      </c>
      <c r="I77" s="60">
        <f t="shared" si="21"/>
        <v>34.34350235938701</v>
      </c>
      <c r="J77" s="10">
        <f t="shared" si="5"/>
        <v>160358398.92188171</v>
      </c>
      <c r="K77" s="13">
        <v>1.03</v>
      </c>
      <c r="L77" s="13">
        <v>1.07</v>
      </c>
      <c r="M77" s="10">
        <f t="shared" si="12"/>
        <v>7.2459286831218845</v>
      </c>
      <c r="N77" s="10">
        <f t="shared" si="13"/>
        <v>93.049298839006553</v>
      </c>
      <c r="O77" s="14">
        <f t="shared" si="14"/>
        <v>22130827.659870345</v>
      </c>
      <c r="P77" s="14">
        <f t="shared" si="15"/>
        <v>1723370.3093167099</v>
      </c>
      <c r="Q77" s="9">
        <v>1.6E-2</v>
      </c>
      <c r="R77" s="7">
        <f t="shared" si="22"/>
        <v>2164365.6813181117</v>
      </c>
      <c r="S77" s="7">
        <f t="shared" si="16"/>
        <v>1947929.1131863005</v>
      </c>
      <c r="T77" t="s">
        <v>9</v>
      </c>
      <c r="U77" s="7">
        <f t="shared" si="6"/>
        <v>19479291.131863005</v>
      </c>
      <c r="V77" s="7">
        <f t="shared" si="7"/>
        <v>324654.85219771677</v>
      </c>
      <c r="W77" s="8">
        <f t="shared" si="23"/>
        <v>56.779176584626107</v>
      </c>
      <c r="X77" s="10">
        <f t="shared" si="8"/>
        <v>18433635.181989849</v>
      </c>
      <c r="Y77" s="13">
        <v>1.03</v>
      </c>
      <c r="Z77" s="10">
        <f t="shared" si="19"/>
        <v>7.2459286831218845</v>
      </c>
      <c r="AA77" s="14">
        <f t="shared" si="17"/>
        <v>2543998.9804105796</v>
      </c>
      <c r="AB77" s="10">
        <f t="shared" si="18"/>
        <v>198106.11591908537</v>
      </c>
    </row>
    <row r="78" spans="1:28" x14ac:dyDescent="0.2">
      <c r="A78" s="5">
        <v>2090</v>
      </c>
      <c r="B78" s="5">
        <v>68</v>
      </c>
      <c r="C78" s="9">
        <v>2.5000000000000001E-2</v>
      </c>
      <c r="D78" s="7">
        <f t="shared" si="20"/>
        <v>57431775.189929985</v>
      </c>
      <c r="E78" s="7">
        <f t="shared" si="10"/>
        <v>28715887.594964992</v>
      </c>
      <c r="F78" t="s">
        <v>9</v>
      </c>
      <c r="G78" s="7">
        <f t="shared" si="11"/>
        <v>287158875.94964993</v>
      </c>
      <c r="H78" s="7">
        <f t="shared" si="4"/>
        <v>4785981.2658274984</v>
      </c>
      <c r="I78" s="60">
        <f t="shared" si="21"/>
        <v>34.786533539823097</v>
      </c>
      <c r="J78" s="10">
        <f t="shared" si="5"/>
        <v>166487697.82467327</v>
      </c>
      <c r="K78" s="13">
        <v>1.03</v>
      </c>
      <c r="L78" s="13">
        <v>1.07</v>
      </c>
      <c r="M78" s="10">
        <f t="shared" si="12"/>
        <v>7.4633065436155404</v>
      </c>
      <c r="N78" s="10">
        <f t="shared" si="13"/>
        <v>99.562749757737009</v>
      </c>
      <c r="O78" s="14">
        <f t="shared" si="14"/>
        <v>22307498.271941487</v>
      </c>
      <c r="P78" s="14">
        <f t="shared" si="15"/>
        <v>1672188.6270696891</v>
      </c>
      <c r="Q78" s="9">
        <v>1.6E-2</v>
      </c>
      <c r="R78" s="7">
        <f t="shared" si="22"/>
        <v>2198995.5322192013</v>
      </c>
      <c r="S78" s="7">
        <f t="shared" si="16"/>
        <v>1979095.9789972813</v>
      </c>
      <c r="T78" t="s">
        <v>9</v>
      </c>
      <c r="U78" s="7">
        <f t="shared" si="6"/>
        <v>19790959.789972812</v>
      </c>
      <c r="V78" s="7">
        <f t="shared" si="7"/>
        <v>329849.32983288018</v>
      </c>
      <c r="W78" s="8">
        <f t="shared" si="23"/>
        <v>57.909082198660165</v>
      </c>
      <c r="X78" s="10">
        <f t="shared" si="8"/>
        <v>19101271.954465225</v>
      </c>
      <c r="Y78" s="13">
        <v>1.03</v>
      </c>
      <c r="Z78" s="10">
        <f t="shared" si="19"/>
        <v>7.4633065436155404</v>
      </c>
      <c r="AA78" s="14">
        <f t="shared" si="17"/>
        <v>2559357.8185268757</v>
      </c>
      <c r="AB78" s="10">
        <f t="shared" si="18"/>
        <v>191851.59109148517</v>
      </c>
    </row>
    <row r="79" spans="1:28" x14ac:dyDescent="0.2">
      <c r="A79" s="5">
        <v>2091</v>
      </c>
      <c r="B79" s="5">
        <v>69</v>
      </c>
      <c r="C79" s="9">
        <v>2.5000000000000001E-2</v>
      </c>
      <c r="D79" s="7">
        <f t="shared" si="20"/>
        <v>58867569.569678232</v>
      </c>
      <c r="E79" s="7">
        <f t="shared" si="10"/>
        <v>29433784.784839116</v>
      </c>
      <c r="F79" t="s">
        <v>9</v>
      </c>
      <c r="G79" s="7">
        <f t="shared" si="11"/>
        <v>294337847.84839118</v>
      </c>
      <c r="H79" s="7">
        <f t="shared" si="4"/>
        <v>4905630.7974731866</v>
      </c>
      <c r="I79" s="60">
        <f t="shared" si="21"/>
        <v>35.23527982248681</v>
      </c>
      <c r="J79" s="10">
        <f t="shared" si="5"/>
        <v>172851273.85477686</v>
      </c>
      <c r="K79" s="13">
        <v>1.03</v>
      </c>
      <c r="L79" s="13">
        <v>1.07</v>
      </c>
      <c r="M79" s="10">
        <f t="shared" si="12"/>
        <v>7.6872057399240061</v>
      </c>
      <c r="N79" s="10">
        <f t="shared" si="13"/>
        <v>106.53214224077861</v>
      </c>
      <c r="O79" s="14">
        <f t="shared" si="14"/>
        <v>22485579.247224055</v>
      </c>
      <c r="P79" s="14">
        <f t="shared" si="15"/>
        <v>1622526.9690353833</v>
      </c>
      <c r="Q79" s="9">
        <v>1.6E-2</v>
      </c>
      <c r="R79" s="7">
        <f t="shared" si="22"/>
        <v>2234179.4607347087</v>
      </c>
      <c r="S79" s="7">
        <f t="shared" si="16"/>
        <v>2010761.5146612378</v>
      </c>
      <c r="T79" t="s">
        <v>9</v>
      </c>
      <c r="U79" s="7">
        <f t="shared" si="6"/>
        <v>20107615.14661238</v>
      </c>
      <c r="V79" s="7">
        <f t="shared" si="7"/>
        <v>335126.91911020631</v>
      </c>
      <c r="W79" s="8">
        <f t="shared" si="23"/>
        <v>59.061472934413501</v>
      </c>
      <c r="X79" s="10">
        <f t="shared" si="8"/>
        <v>19793089.462620832</v>
      </c>
      <c r="Y79" s="13">
        <v>1.03</v>
      </c>
      <c r="Z79" s="10">
        <f t="shared" si="19"/>
        <v>7.6872057399240061</v>
      </c>
      <c r="AA79" s="14">
        <f t="shared" si="17"/>
        <v>2574809.3822732135</v>
      </c>
      <c r="AB79" s="10">
        <f t="shared" si="18"/>
        <v>185794.53154978788</v>
      </c>
    </row>
    <row r="80" spans="1:28" x14ac:dyDescent="0.2">
      <c r="A80" s="5">
        <v>2092</v>
      </c>
      <c r="B80" s="5">
        <v>70</v>
      </c>
      <c r="C80" s="9">
        <v>2.5000000000000001E-2</v>
      </c>
      <c r="D80" s="7">
        <f t="shared" si="20"/>
        <v>60339258.808920182</v>
      </c>
      <c r="E80" s="7">
        <f t="shared" si="10"/>
        <v>30169629.404460091</v>
      </c>
      <c r="F80" t="s">
        <v>9</v>
      </c>
      <c r="G80" s="7">
        <f t="shared" si="11"/>
        <v>301696294.0446009</v>
      </c>
      <c r="H80" s="7">
        <f t="shared" si="4"/>
        <v>5028271.5674100155</v>
      </c>
      <c r="I80" s="60">
        <f t="shared" si="21"/>
        <v>35.689814932196889</v>
      </c>
      <c r="J80" s="10">
        <f t="shared" si="5"/>
        <v>179458081.66969103</v>
      </c>
      <c r="K80" s="13">
        <v>1.03</v>
      </c>
      <c r="L80" s="13">
        <v>1.07</v>
      </c>
      <c r="M80" s="10">
        <f t="shared" si="12"/>
        <v>7.9178219121217266</v>
      </c>
      <c r="N80" s="10">
        <f t="shared" si="13"/>
        <v>113.98939219763311</v>
      </c>
      <c r="O80" s="14">
        <f t="shared" si="14"/>
        <v>22665081.844661232</v>
      </c>
      <c r="P80" s="14">
        <f t="shared" si="15"/>
        <v>1574340.1926255496</v>
      </c>
      <c r="Q80" s="9">
        <v>1.6E-2</v>
      </c>
      <c r="R80" s="7">
        <f t="shared" si="22"/>
        <v>2269926.3321064641</v>
      </c>
      <c r="S80" s="7">
        <f t="shared" si="16"/>
        <v>2042933.6988958176</v>
      </c>
      <c r="T80" t="s">
        <v>9</v>
      </c>
      <c r="U80" s="7">
        <f t="shared" si="6"/>
        <v>20429336.988958176</v>
      </c>
      <c r="V80" s="7">
        <f t="shared" si="7"/>
        <v>340488.94981596962</v>
      </c>
      <c r="W80" s="8">
        <f t="shared" si="23"/>
        <v>60.236796245808328</v>
      </c>
      <c r="X80" s="10">
        <f t="shared" si="8"/>
        <v>20509963.49401382</v>
      </c>
      <c r="Y80" s="13">
        <v>1.03</v>
      </c>
      <c r="Z80" s="10">
        <f t="shared" si="19"/>
        <v>7.9178219121217266</v>
      </c>
      <c r="AA80" s="14">
        <f t="shared" si="17"/>
        <v>2590354.2314603282</v>
      </c>
      <c r="AB80" s="10">
        <f t="shared" si="18"/>
        <v>179928.70300118762</v>
      </c>
    </row>
    <row r="81" spans="1:28" x14ac:dyDescent="0.2">
      <c r="A81" s="5">
        <v>2093</v>
      </c>
      <c r="B81" s="5">
        <v>71</v>
      </c>
      <c r="C81" s="9">
        <v>2.5000000000000001E-2</v>
      </c>
      <c r="D81" s="7">
        <f t="shared" si="20"/>
        <v>61847740.279143184</v>
      </c>
      <c r="E81" s="7">
        <f t="shared" si="10"/>
        <v>30923870.139571592</v>
      </c>
      <c r="F81" t="s">
        <v>9</v>
      </c>
      <c r="G81" s="7">
        <f t="shared" si="11"/>
        <v>309238701.39571595</v>
      </c>
      <c r="H81" s="7">
        <f t="shared" si="4"/>
        <v>5153978.3565952657</v>
      </c>
      <c r="I81" s="60">
        <f t="shared" si="21"/>
        <v>36.150213544822222</v>
      </c>
      <c r="J81" s="10">
        <f t="shared" si="5"/>
        <v>186317418.19631076</v>
      </c>
      <c r="K81" s="13">
        <v>1.03</v>
      </c>
      <c r="L81" s="13">
        <v>1.07</v>
      </c>
      <c r="M81" s="10">
        <f t="shared" si="12"/>
        <v>8.1553565694853791</v>
      </c>
      <c r="N81" s="10">
        <f t="shared" si="13"/>
        <v>121.96864965146743</v>
      </c>
      <c r="O81" s="14">
        <f t="shared" si="14"/>
        <v>22846017.413076494</v>
      </c>
      <c r="P81" s="14">
        <f t="shared" si="15"/>
        <v>1527584.4959235322</v>
      </c>
      <c r="Q81" s="9">
        <v>1.6E-2</v>
      </c>
      <c r="R81" s="7">
        <f t="shared" si="22"/>
        <v>2306245.1534201675</v>
      </c>
      <c r="S81" s="7">
        <f t="shared" si="16"/>
        <v>2075620.6380781508</v>
      </c>
      <c r="T81" t="s">
        <v>9</v>
      </c>
      <c r="U81" s="7">
        <f t="shared" si="6"/>
        <v>20756206.380781509</v>
      </c>
      <c r="V81" s="7">
        <f t="shared" si="7"/>
        <v>345936.77301302517</v>
      </c>
      <c r="W81" s="8">
        <f t="shared" si="23"/>
        <v>61.435508491099917</v>
      </c>
      <c r="X81" s="10">
        <f t="shared" si="8"/>
        <v>21252801.555825412</v>
      </c>
      <c r="Y81" s="13">
        <v>1.03</v>
      </c>
      <c r="Z81" s="10">
        <f t="shared" si="19"/>
        <v>8.1553565694853791</v>
      </c>
      <c r="AA81" s="14">
        <f t="shared" si="17"/>
        <v>2605992.9292786899</v>
      </c>
      <c r="AB81" s="10">
        <f t="shared" si="18"/>
        <v>174248.06797940732</v>
      </c>
    </row>
    <row r="82" spans="1:28" x14ac:dyDescent="0.2">
      <c r="A82" s="5">
        <v>2094</v>
      </c>
      <c r="B82" s="5">
        <v>72</v>
      </c>
      <c r="C82" s="9">
        <v>2.5000000000000001E-2</v>
      </c>
      <c r="D82" s="7">
        <f t="shared" si="20"/>
        <v>63393933.786121756</v>
      </c>
      <c r="E82" s="7">
        <f t="shared" si="10"/>
        <v>31696966.893060878</v>
      </c>
      <c r="F82" t="s">
        <v>9</v>
      </c>
      <c r="G82" s="7">
        <f t="shared" si="11"/>
        <v>316969668.93060875</v>
      </c>
      <c r="H82" s="7">
        <f t="shared" si="4"/>
        <v>5282827.8155101454</v>
      </c>
      <c r="I82" s="60">
        <f t="shared" si="21"/>
        <v>36.616551299550423</v>
      </c>
      <c r="J82" s="10">
        <f t="shared" si="5"/>
        <v>193438935.71331912</v>
      </c>
      <c r="K82" s="13">
        <v>1.03</v>
      </c>
      <c r="L82" s="13">
        <v>1.07</v>
      </c>
      <c r="M82" s="10">
        <f t="shared" si="12"/>
        <v>8.4000172665699395</v>
      </c>
      <c r="N82" s="10">
        <f t="shared" si="13"/>
        <v>130.50645512707015</v>
      </c>
      <c r="O82" s="14">
        <f t="shared" si="14"/>
        <v>23028397.391891066</v>
      </c>
      <c r="P82" s="14">
        <f t="shared" si="15"/>
        <v>1482217.3778681946</v>
      </c>
      <c r="Q82" s="9">
        <v>1.6E-2</v>
      </c>
      <c r="R82" s="7">
        <f t="shared" si="22"/>
        <v>2343145.0758748902</v>
      </c>
      <c r="S82" s="7">
        <f t="shared" si="16"/>
        <v>2108830.5682874015</v>
      </c>
      <c r="T82" t="s">
        <v>9</v>
      </c>
      <c r="U82" s="7">
        <f t="shared" si="6"/>
        <v>21088305.682874016</v>
      </c>
      <c r="V82" s="7">
        <f t="shared" si="7"/>
        <v>351471.76138123363</v>
      </c>
      <c r="W82" s="8">
        <f t="shared" si="23"/>
        <v>62.658075110072808</v>
      </c>
      <c r="X82" s="10">
        <f t="shared" si="8"/>
        <v>22022544.023694925</v>
      </c>
      <c r="Y82" s="13">
        <v>1.03</v>
      </c>
      <c r="Z82" s="10">
        <f t="shared" si="19"/>
        <v>8.4000172665699395</v>
      </c>
      <c r="AA82" s="14">
        <f t="shared" si="17"/>
        <v>2621726.0423189113</v>
      </c>
      <c r="AB82" s="10">
        <f t="shared" si="18"/>
        <v>168746.77963057265</v>
      </c>
    </row>
    <row r="83" spans="1:28" x14ac:dyDescent="0.2">
      <c r="A83" s="5">
        <v>2095</v>
      </c>
      <c r="B83" s="5">
        <v>73</v>
      </c>
      <c r="C83" s="9">
        <v>2.5000000000000001E-2</v>
      </c>
      <c r="D83" s="7">
        <f t="shared" si="20"/>
        <v>64978782.130774796</v>
      </c>
      <c r="E83" s="7">
        <f t="shared" si="10"/>
        <v>32489391.065387398</v>
      </c>
      <c r="F83" t="s">
        <v>9</v>
      </c>
      <c r="G83" s="7">
        <f t="shared" si="11"/>
        <v>324893910.65387398</v>
      </c>
      <c r="H83" s="7">
        <f t="shared" si="4"/>
        <v>5414898.5108979</v>
      </c>
      <c r="I83" s="60">
        <f t="shared" si="21"/>
        <v>37.08890481131462</v>
      </c>
      <c r="J83" s="10">
        <f t="shared" si="5"/>
        <v>200832655.4336215</v>
      </c>
      <c r="K83" s="13">
        <v>1.03</v>
      </c>
      <c r="L83" s="13">
        <v>1.07</v>
      </c>
      <c r="M83" s="10">
        <f t="shared" si="12"/>
        <v>8.6520177845670379</v>
      </c>
      <c r="N83" s="10">
        <f t="shared" si="13"/>
        <v>139.64190698596508</v>
      </c>
      <c r="O83" s="14">
        <f t="shared" si="14"/>
        <v>23212233.31184721</v>
      </c>
      <c r="P83" s="14">
        <f t="shared" si="15"/>
        <v>1438197.5996203381</v>
      </c>
      <c r="Q83" s="9">
        <v>1.6E-2</v>
      </c>
      <c r="R83" s="7">
        <f t="shared" si="22"/>
        <v>2380635.3970888886</v>
      </c>
      <c r="S83" s="7">
        <f t="shared" si="16"/>
        <v>2142571.8573799999</v>
      </c>
      <c r="T83" t="s">
        <v>9</v>
      </c>
      <c r="U83" s="7">
        <f t="shared" si="6"/>
        <v>21425718.573799998</v>
      </c>
      <c r="V83" s="7">
        <f t="shared" si="7"/>
        <v>357095.30956333329</v>
      </c>
      <c r="W83" s="8">
        <f t="shared" si="23"/>
        <v>63.904970804763259</v>
      </c>
      <c r="X83" s="10">
        <f t="shared" si="8"/>
        <v>22820165.332162712</v>
      </c>
      <c r="Y83" s="13">
        <v>1.03</v>
      </c>
      <c r="Z83" s="10">
        <f t="shared" si="19"/>
        <v>8.6520177845670379</v>
      </c>
      <c r="AA83" s="14">
        <f t="shared" si="17"/>
        <v>2637554.1405922659</v>
      </c>
      <c r="AB83" s="10">
        <f t="shared" si="18"/>
        <v>163419.17569527525</v>
      </c>
    </row>
    <row r="84" spans="1:28" x14ac:dyDescent="0.2">
      <c r="A84" s="5">
        <v>2096</v>
      </c>
      <c r="B84" s="5">
        <v>74</v>
      </c>
      <c r="C84" s="9">
        <v>2.5000000000000001E-2</v>
      </c>
      <c r="D84" s="7">
        <f t="shared" si="20"/>
        <v>66603251.68404416</v>
      </c>
      <c r="E84" s="7">
        <f t="shared" si="10"/>
        <v>33301625.84202208</v>
      </c>
      <c r="F84" t="s">
        <v>9</v>
      </c>
      <c r="G84" s="7">
        <f t="shared" si="11"/>
        <v>333016258.42022079</v>
      </c>
      <c r="H84" s="7">
        <f t="shared" si="4"/>
        <v>5550270.9736703467</v>
      </c>
      <c r="I84" s="60">
        <f t="shared" si="21"/>
        <v>37.567351683380572</v>
      </c>
      <c r="J84" s="10">
        <f t="shared" si="5"/>
        <v>208508981.60593301</v>
      </c>
      <c r="K84" s="13">
        <v>1.03</v>
      </c>
      <c r="L84" s="13">
        <v>1.07</v>
      </c>
      <c r="M84" s="10">
        <f t="shared" si="12"/>
        <v>8.9115783181040484</v>
      </c>
      <c r="N84" s="10">
        <f t="shared" si="13"/>
        <v>149.41684047498262</v>
      </c>
      <c r="O84" s="14">
        <f t="shared" si="14"/>
        <v>23397536.795737166</v>
      </c>
      <c r="P84" s="14">
        <f t="shared" si="15"/>
        <v>1395485.1470764729</v>
      </c>
      <c r="Q84" s="9">
        <v>1.6E-2</v>
      </c>
      <c r="R84" s="7">
        <f t="shared" si="22"/>
        <v>2418725.5634423108</v>
      </c>
      <c r="S84" s="7">
        <f t="shared" si="16"/>
        <v>2176853.0070980797</v>
      </c>
      <c r="T84" t="s">
        <v>9</v>
      </c>
      <c r="U84" s="7">
        <f t="shared" si="6"/>
        <v>21768530.070980795</v>
      </c>
      <c r="V84" s="7">
        <f t="shared" si="7"/>
        <v>362808.83451634657</v>
      </c>
      <c r="W84" s="8">
        <f t="shared" si="23"/>
        <v>65.176679723778051</v>
      </c>
      <c r="X84" s="10">
        <f t="shared" si="8"/>
        <v>23646675.208229113</v>
      </c>
      <c r="Y84" s="13">
        <v>1.03</v>
      </c>
      <c r="Z84" s="10">
        <f t="shared" si="19"/>
        <v>8.9115783181040484</v>
      </c>
      <c r="AA84" s="14">
        <f t="shared" si="17"/>
        <v>2653477.7975513521</v>
      </c>
      <c r="AB84" s="10">
        <f t="shared" si="18"/>
        <v>158259.77268063274</v>
      </c>
    </row>
    <row r="85" spans="1:28" x14ac:dyDescent="0.2">
      <c r="A85" s="5">
        <v>2097</v>
      </c>
      <c r="B85" s="5">
        <v>75</v>
      </c>
      <c r="C85" s="9">
        <v>2.5000000000000001E-2</v>
      </c>
      <c r="D85" s="7">
        <f t="shared" si="20"/>
        <v>68268332.976145253</v>
      </c>
      <c r="E85" s="7">
        <f t="shared" si="10"/>
        <v>34134166.488072626</v>
      </c>
      <c r="F85" t="s">
        <v>9</v>
      </c>
      <c r="G85" s="7">
        <f t="shared" si="11"/>
        <v>341341664.88072628</v>
      </c>
      <c r="H85" s="7">
        <f t="shared" si="4"/>
        <v>5689027.748012105</v>
      </c>
      <c r="I85" s="60">
        <f t="shared" si="21"/>
        <v>38.051970520096177</v>
      </c>
      <c r="J85" s="10">
        <f t="shared" si="5"/>
        <v>216478716.15536577</v>
      </c>
      <c r="K85" s="13">
        <v>1.03</v>
      </c>
      <c r="L85" s="13">
        <v>1.07</v>
      </c>
      <c r="M85" s="10">
        <f t="shared" si="12"/>
        <v>9.1789256676471709</v>
      </c>
      <c r="N85" s="10">
        <f t="shared" si="13"/>
        <v>159.87601930823143</v>
      </c>
      <c r="O85" s="14">
        <f t="shared" si="14"/>
        <v>23584319.559138082</v>
      </c>
      <c r="P85" s="14">
        <f t="shared" si="15"/>
        <v>1354041.1944958905</v>
      </c>
      <c r="Q85" s="9">
        <v>1.6E-2</v>
      </c>
      <c r="R85" s="7">
        <f t="shared" si="22"/>
        <v>2457425.1724573877</v>
      </c>
      <c r="S85" s="7">
        <f t="shared" si="16"/>
        <v>2211682.6552116489</v>
      </c>
      <c r="T85" t="s">
        <v>9</v>
      </c>
      <c r="U85" s="7">
        <f t="shared" si="6"/>
        <v>22116826.552116491</v>
      </c>
      <c r="V85" s="7">
        <f t="shared" si="7"/>
        <v>368613.77586860821</v>
      </c>
      <c r="W85" s="8">
        <f t="shared" si="23"/>
        <v>66.473695650281229</v>
      </c>
      <c r="X85" s="10">
        <f t="shared" si="8"/>
        <v>24503119.949590843</v>
      </c>
      <c r="Y85" s="13">
        <v>1.03</v>
      </c>
      <c r="Z85" s="10">
        <f t="shared" si="19"/>
        <v>9.1789256676471709</v>
      </c>
      <c r="AA85" s="14">
        <f t="shared" si="17"/>
        <v>2669497.5901108603</v>
      </c>
      <c r="AB85" s="10">
        <f t="shared" si="18"/>
        <v>153263.26021634482</v>
      </c>
    </row>
    <row r="86" spans="1:28" x14ac:dyDescent="0.2">
      <c r="A86" s="5">
        <v>2098</v>
      </c>
      <c r="B86" s="5">
        <v>76</v>
      </c>
      <c r="C86" s="9">
        <v>2.5000000000000001E-2</v>
      </c>
      <c r="D86" s="7">
        <f t="shared" si="20"/>
        <v>69975041.300548881</v>
      </c>
      <c r="E86" s="7">
        <f t="shared" si="10"/>
        <v>34987520.650274441</v>
      </c>
      <c r="F86" t="s">
        <v>9</v>
      </c>
      <c r="G86" s="7">
        <f t="shared" si="11"/>
        <v>349875206.50274444</v>
      </c>
      <c r="H86" s="7">
        <f t="shared" si="4"/>
        <v>5831253.4417124074</v>
      </c>
      <c r="I86" s="60">
        <f t="shared" si="21"/>
        <v>38.542840939805416</v>
      </c>
      <c r="J86" s="10">
        <f t="shared" si="5"/>
        <v>224753073.88361421</v>
      </c>
      <c r="K86" s="13">
        <v>1.03</v>
      </c>
      <c r="L86" s="13">
        <v>1.07</v>
      </c>
      <c r="M86" s="10">
        <f t="shared" si="12"/>
        <v>9.4542934376765846</v>
      </c>
      <c r="N86" s="10">
        <f t="shared" si="13"/>
        <v>171.0673406598076</v>
      </c>
      <c r="O86" s="14">
        <f>J86/M86</f>
        <v>23772593.411152661</v>
      </c>
      <c r="P86" s="14">
        <f t="shared" si="15"/>
        <v>1313828.0692079533</v>
      </c>
      <c r="Q86" s="9">
        <v>1.6E-2</v>
      </c>
      <c r="R86" s="7">
        <f t="shared" si="22"/>
        <v>2496743.9752167058</v>
      </c>
      <c r="S86" s="7">
        <f t="shared" si="16"/>
        <v>2247069.5776950354</v>
      </c>
      <c r="T86" t="s">
        <v>9</v>
      </c>
      <c r="U86" s="7">
        <f t="shared" si="6"/>
        <v>22470695.776950352</v>
      </c>
      <c r="V86" s="7">
        <f t="shared" si="7"/>
        <v>374511.59628250584</v>
      </c>
      <c r="W86" s="8">
        <f t="shared" si="23"/>
        <v>67.796522193721827</v>
      </c>
      <c r="X86" s="10">
        <f t="shared" si="8"/>
        <v>25390583.749173097</v>
      </c>
      <c r="Y86" s="13">
        <v>1.03</v>
      </c>
      <c r="Z86" s="10">
        <f t="shared" si="19"/>
        <v>9.4542934376765846</v>
      </c>
      <c r="AA86" s="14">
        <f t="shared" si="17"/>
        <v>2685614.098668477</v>
      </c>
      <c r="AB86" s="10">
        <f t="shared" si="18"/>
        <v>148424.49558893876</v>
      </c>
    </row>
    <row r="87" spans="1:28" x14ac:dyDescent="0.2">
      <c r="A87" s="5">
        <v>2099</v>
      </c>
      <c r="B87" s="5">
        <v>77</v>
      </c>
      <c r="C87" s="9">
        <v>2.5000000000000001E-2</v>
      </c>
      <c r="D87" s="7">
        <f t="shared" si="20"/>
        <v>71724417.333062604</v>
      </c>
      <c r="E87" s="7">
        <f t="shared" si="10"/>
        <v>35862208.666531302</v>
      </c>
      <c r="F87" t="s">
        <v>9</v>
      </c>
      <c r="G87" s="7">
        <f t="shared" si="11"/>
        <v>358622086.66531301</v>
      </c>
      <c r="H87" s="7">
        <f t="shared" si="4"/>
        <v>5977034.7777552167</v>
      </c>
      <c r="I87" s="60">
        <f t="shared" si="21"/>
        <v>39.040043587928899</v>
      </c>
      <c r="J87" s="10">
        <f t="shared" si="5"/>
        <v>233343698.25013059</v>
      </c>
      <c r="K87" s="13">
        <v>1.03</v>
      </c>
      <c r="L87" s="13">
        <v>1.07</v>
      </c>
      <c r="M87" s="10">
        <f>POWER(K87,B87)</f>
        <v>9.7379222408068813</v>
      </c>
      <c r="N87" s="10">
        <f t="shared" si="13"/>
        <v>183.04205450599414</v>
      </c>
      <c r="O87" s="14">
        <f t="shared" si="14"/>
        <v>23962370.255155765</v>
      </c>
      <c r="P87" s="14">
        <f t="shared" si="15"/>
        <v>1274809.2173675268</v>
      </c>
      <c r="Q87" s="9">
        <v>1.6E-2</v>
      </c>
      <c r="R87" s="7">
        <f t="shared" si="22"/>
        <v>2536691.878820173</v>
      </c>
      <c r="S87" s="7">
        <f t="shared" si="16"/>
        <v>2283022.6909381556</v>
      </c>
      <c r="T87" t="s">
        <v>9</v>
      </c>
      <c r="U87" s="7">
        <f t="shared" si="6"/>
        <v>22830226.909381557</v>
      </c>
      <c r="V87" s="7">
        <f t="shared" si="7"/>
        <v>380503.78182302596</v>
      </c>
      <c r="W87" s="8">
        <f t="shared" si="23"/>
        <v>69.145672985376891</v>
      </c>
      <c r="X87" s="10">
        <f t="shared" si="8"/>
        <v>26310190.067634147</v>
      </c>
      <c r="Y87" s="13">
        <v>1.03</v>
      </c>
      <c r="Z87" s="10">
        <f t="shared" si="19"/>
        <v>9.7379222408068813</v>
      </c>
      <c r="AA87" s="14">
        <f t="shared" si="17"/>
        <v>2701827.907125914</v>
      </c>
      <c r="AB87" s="10">
        <f t="shared" si="18"/>
        <v>143738.49844857678</v>
      </c>
    </row>
    <row r="88" spans="1:28" x14ac:dyDescent="0.2">
      <c r="A88" s="5">
        <v>2100</v>
      </c>
      <c r="B88" s="5">
        <v>78</v>
      </c>
      <c r="C88" s="9">
        <v>2.5000000000000001E-2</v>
      </c>
      <c r="D88" s="7">
        <f t="shared" si="20"/>
        <v>73517527.766389161</v>
      </c>
      <c r="E88" s="7">
        <f t="shared" si="10"/>
        <v>36758763.883194581</v>
      </c>
      <c r="F88" t="s">
        <v>9</v>
      </c>
      <c r="G88" s="7">
        <f t="shared" si="11"/>
        <v>367587638.83194578</v>
      </c>
      <c r="H88" s="7">
        <f t="shared" si="4"/>
        <v>6126460.6471990962</v>
      </c>
      <c r="I88" s="60">
        <f t="shared" si="21"/>
        <v>39.543660150213178</v>
      </c>
      <c r="J88" s="10">
        <f t="shared" si="5"/>
        <v>242262677.75649613</v>
      </c>
      <c r="K88" s="13">
        <v>1.03</v>
      </c>
      <c r="L88" s="13">
        <v>1.07</v>
      </c>
      <c r="M88" s="10">
        <f t="shared" si="12"/>
        <v>10.03005990803109</v>
      </c>
      <c r="N88" s="10">
        <f t="shared" si="13"/>
        <v>195.85499832141372</v>
      </c>
      <c r="O88" s="14">
        <f t="shared" si="14"/>
        <v>24153662.089547031</v>
      </c>
      <c r="P88" s="14">
        <f t="shared" si="15"/>
        <v>1236949.1707274364</v>
      </c>
      <c r="Q88" s="9">
        <v>1.6E-2</v>
      </c>
      <c r="R88" s="7">
        <f t="shared" si="22"/>
        <v>2577278.948881296</v>
      </c>
      <c r="S88" s="7">
        <f t="shared" si="16"/>
        <v>2319551.0539931664</v>
      </c>
      <c r="T88" t="s">
        <v>9</v>
      </c>
      <c r="U88" s="7">
        <f t="shared" si="6"/>
        <v>23195510.539931662</v>
      </c>
      <c r="V88" s="7">
        <f t="shared" si="7"/>
        <v>386591.84233219438</v>
      </c>
      <c r="W88" s="8">
        <f t="shared" si="23"/>
        <v>70.521671877785892</v>
      </c>
      <c r="X88" s="10">
        <f t="shared" si="8"/>
        <v>27263103.055579752</v>
      </c>
      <c r="Y88" s="13">
        <v>1.03</v>
      </c>
      <c r="Z88" s="10">
        <f t="shared" si="19"/>
        <v>10.03005990803109</v>
      </c>
      <c r="AA88" s="14">
        <f t="shared" si="17"/>
        <v>2718139.6029100614</v>
      </c>
      <c r="AB88" s="10">
        <f t="shared" si="18"/>
        <v>139200.44568297829</v>
      </c>
    </row>
    <row r="89" spans="1:28" x14ac:dyDescent="0.2">
      <c r="A89" s="5">
        <v>2101</v>
      </c>
      <c r="B89" s="5">
        <v>79</v>
      </c>
      <c r="C89" s="9">
        <v>2.5000000000000001E-2</v>
      </c>
      <c r="D89" s="7">
        <f t="shared" ref="D89:D90" si="24">D88*(C89+1)</f>
        <v>75355465.960548878</v>
      </c>
      <c r="E89" s="7">
        <f t="shared" ref="E89:E90" si="25">D89*0.5</f>
        <v>37677732.980274439</v>
      </c>
      <c r="F89" t="s">
        <v>9</v>
      </c>
      <c r="G89" s="7">
        <f t="shared" ref="G89:G90" si="26">E89*10</f>
        <v>376777329.80274439</v>
      </c>
      <c r="H89" s="7">
        <f t="shared" ref="H89:H90" si="27">G89/60</f>
        <v>6279622.1633790731</v>
      </c>
      <c r="I89" s="60">
        <f t="shared" si="21"/>
        <v>40.053773366150928</v>
      </c>
      <c r="J89" s="10">
        <f t="shared" ref="J89:J90" si="28">H89*I89</f>
        <v>251522562.9570438</v>
      </c>
      <c r="K89" s="13">
        <v>1.03</v>
      </c>
      <c r="L89" s="13">
        <v>1.07</v>
      </c>
      <c r="M89" s="10">
        <f>POWER(K89,B89)</f>
        <v>10.330961705272022</v>
      </c>
      <c r="N89" s="10">
        <f t="shared" ref="N89:N90" si="29">POWER(L89,B89)</f>
        <v>209.5648482039127</v>
      </c>
      <c r="O89" s="14">
        <f t="shared" ref="O89:O90" si="30">J89/M89</f>
        <v>24346481.008509461</v>
      </c>
      <c r="P89" s="14">
        <f t="shared" ref="P89:P90" si="31">J89/N89</f>
        <v>1200213.5143977248</v>
      </c>
      <c r="Q89" s="9">
        <v>1.6E-2</v>
      </c>
      <c r="R89" s="7">
        <f t="shared" ref="R89:R90" si="32">R88*(Q89+1)</f>
        <v>2618515.4120633965</v>
      </c>
      <c r="S89" s="7">
        <f t="shared" ref="S89:S90" si="33">R89*0.9</f>
        <v>2356663.8708570572</v>
      </c>
      <c r="T89" t="s">
        <v>9</v>
      </c>
      <c r="U89" s="7">
        <f t="shared" ref="U89:U90" si="34">S89*10</f>
        <v>23566638.70857057</v>
      </c>
      <c r="V89" s="7">
        <f t="shared" ref="V89:V90" si="35">U89/60</f>
        <v>392777.31180950947</v>
      </c>
      <c r="W89" s="8">
        <f t="shared" si="23"/>
        <v>71.925053148153836</v>
      </c>
      <c r="X89" s="10">
        <f t="shared" ref="X89:X90" si="36">V89*W89</f>
        <v>28250529.02728796</v>
      </c>
      <c r="Y89" s="13">
        <v>1.03</v>
      </c>
      <c r="Z89" s="10">
        <f t="shared" ref="Z89:Z90" si="37">POWER(Y89,B89)</f>
        <v>10.330961705272022</v>
      </c>
      <c r="AA89" s="14">
        <f t="shared" ref="AA89:AA90" si="38">X89/Z89</f>
        <v>2734549.7769942707</v>
      </c>
      <c r="AB89" s="10">
        <f t="shared" si="18"/>
        <v>134805.66645318002</v>
      </c>
    </row>
    <row r="90" spans="1:28" x14ac:dyDescent="0.2">
      <c r="A90" s="5">
        <v>2102</v>
      </c>
      <c r="B90" s="5">
        <v>80</v>
      </c>
      <c r="C90" s="9">
        <v>2.5000000000000001E-2</v>
      </c>
      <c r="D90" s="7">
        <f t="shared" si="24"/>
        <v>77239352.609562591</v>
      </c>
      <c r="E90" s="7">
        <f t="shared" si="25"/>
        <v>38619676.304781295</v>
      </c>
      <c r="F90" t="s">
        <v>9</v>
      </c>
      <c r="G90" s="7">
        <f t="shared" si="26"/>
        <v>386196763.04781294</v>
      </c>
      <c r="H90" s="7">
        <f t="shared" si="27"/>
        <v>6436612.7174635492</v>
      </c>
      <c r="I90" s="60">
        <f t="shared" si="21"/>
        <v>40.570467042574272</v>
      </c>
      <c r="J90" s="10">
        <f t="shared" si="28"/>
        <v>261136384.11966935</v>
      </c>
      <c r="K90" s="13">
        <v>1.03</v>
      </c>
      <c r="L90" s="13">
        <v>1.07</v>
      </c>
      <c r="M90" s="10">
        <f t="shared" ref="M90" si="39">POWER(K90,B90)</f>
        <v>10.640890556430181</v>
      </c>
      <c r="N90" s="10">
        <f t="shared" si="29"/>
        <v>224.23438757818656</v>
      </c>
      <c r="O90" s="14">
        <f t="shared" si="30"/>
        <v>24540839.202773992</v>
      </c>
      <c r="P90" s="14">
        <f t="shared" si="31"/>
        <v>1164568.8555624222</v>
      </c>
      <c r="Q90" s="9">
        <v>1.6E-2</v>
      </c>
      <c r="R90" s="7">
        <f t="shared" si="32"/>
        <v>2660411.6586564109</v>
      </c>
      <c r="S90" s="7">
        <f t="shared" si="33"/>
        <v>2394370.4927907698</v>
      </c>
      <c r="T90" t="s">
        <v>9</v>
      </c>
      <c r="U90" s="7">
        <f t="shared" si="34"/>
        <v>23943704.927907698</v>
      </c>
      <c r="V90" s="7">
        <f t="shared" si="35"/>
        <v>399061.74879846163</v>
      </c>
      <c r="W90" s="8">
        <f t="shared" si="23"/>
        <v>73.356361705802101</v>
      </c>
      <c r="X90" s="10">
        <f t="shared" si="36"/>
        <v>29273717.987809889</v>
      </c>
      <c r="Y90" s="13">
        <v>1.03</v>
      </c>
      <c r="Z90" s="10">
        <f t="shared" si="37"/>
        <v>10.640890556430181</v>
      </c>
      <c r="AA90" s="14">
        <f t="shared" si="38"/>
        <v>2751059.0239197677</v>
      </c>
      <c r="AB90" s="10">
        <f t="shared" si="18"/>
        <v>130549.63738602609</v>
      </c>
    </row>
    <row r="91" spans="1:28" x14ac:dyDescent="0.2">
      <c r="O91" s="15">
        <f>SUM(O31:O90)</f>
        <v>1175656960.688705</v>
      </c>
      <c r="P91" s="15">
        <f>SUM(P31:P90)</f>
        <v>194191285.69810385</v>
      </c>
      <c r="X91" s="11">
        <f>SUM(X9:X90)</f>
        <v>738463747.96582377</v>
      </c>
      <c r="AA91" s="15">
        <f>SUM(AA31:AA90)</f>
        <v>138960989.6744777</v>
      </c>
      <c r="AB91" s="15">
        <f>SUM(AB31:AB90)</f>
        <v>23442548.94422162</v>
      </c>
    </row>
    <row r="92" spans="1:28" x14ac:dyDescent="0.2">
      <c r="J92" s="11"/>
      <c r="K92" s="11"/>
      <c r="L92" s="11"/>
      <c r="M92" s="11"/>
      <c r="N92" s="11"/>
      <c r="Y92" s="11"/>
      <c r="Z92" s="11"/>
    </row>
  </sheetData>
  <mergeCells count="2">
    <mergeCell ref="Q1:AA1"/>
    <mergeCell ref="C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9"/>
  <sheetViews>
    <sheetView workbookViewId="0">
      <selection activeCell="I6" sqref="I6"/>
    </sheetView>
  </sheetViews>
  <sheetFormatPr defaultRowHeight="12.75" x14ac:dyDescent="0.2"/>
  <cols>
    <col min="7" max="7" width="10.140625" bestFit="1" customWidth="1"/>
    <col min="8" max="8" width="10.140625" customWidth="1"/>
    <col min="11" max="11" width="14" bestFit="1" customWidth="1"/>
    <col min="12" max="12" width="10.140625" bestFit="1" customWidth="1"/>
    <col min="13" max="13" width="11.140625" bestFit="1" customWidth="1"/>
    <col min="14" max="14" width="11.140625" customWidth="1"/>
    <col min="17" max="17" width="14" bestFit="1" customWidth="1"/>
    <col min="19" max="19" width="11.140625" bestFit="1" customWidth="1"/>
    <col min="20" max="20" width="11.140625" customWidth="1"/>
    <col min="23" max="23" width="11.28515625" bestFit="1" customWidth="1"/>
    <col min="25" max="26" width="10.140625" bestFit="1" customWidth="1"/>
    <col min="27" max="27" width="11.28515625" bestFit="1" customWidth="1"/>
  </cols>
  <sheetData>
    <row r="2" spans="1:27" ht="38.25" x14ac:dyDescent="0.2">
      <c r="C2" s="19" t="s">
        <v>17</v>
      </c>
      <c r="D2" s="19" t="s">
        <v>35</v>
      </c>
      <c r="E2" s="19" t="s">
        <v>18</v>
      </c>
      <c r="F2" s="21" t="s">
        <v>19</v>
      </c>
      <c r="G2" s="21" t="s">
        <v>25</v>
      </c>
      <c r="H2" s="21" t="s">
        <v>26</v>
      </c>
      <c r="I2" s="19" t="s">
        <v>29</v>
      </c>
      <c r="J2" s="19" t="s">
        <v>27</v>
      </c>
      <c r="K2" s="19" t="s">
        <v>18</v>
      </c>
      <c r="L2" s="21" t="s">
        <v>19</v>
      </c>
      <c r="N2" s="21" t="s">
        <v>26</v>
      </c>
      <c r="O2" s="19" t="s">
        <v>28</v>
      </c>
      <c r="P2" s="19" t="s">
        <v>35</v>
      </c>
      <c r="Q2" s="19" t="s">
        <v>18</v>
      </c>
      <c r="R2" s="21" t="s">
        <v>19</v>
      </c>
      <c r="S2" s="21" t="s">
        <v>25</v>
      </c>
      <c r="T2" s="21" t="s">
        <v>26</v>
      </c>
      <c r="U2" s="19" t="s">
        <v>20</v>
      </c>
      <c r="V2" s="19" t="s">
        <v>35</v>
      </c>
      <c r="W2" s="19" t="s">
        <v>18</v>
      </c>
      <c r="X2" s="21" t="s">
        <v>19</v>
      </c>
      <c r="Y2" s="21" t="s">
        <v>25</v>
      </c>
      <c r="Z2" s="21" t="s">
        <v>26</v>
      </c>
    </row>
    <row r="3" spans="1:27" x14ac:dyDescent="0.2">
      <c r="A3" s="29">
        <v>2012</v>
      </c>
      <c r="B3" s="29"/>
      <c r="C3" s="22">
        <v>2.5</v>
      </c>
      <c r="D3" s="22"/>
      <c r="E3" s="23"/>
      <c r="F3" s="24"/>
      <c r="G3" s="24"/>
      <c r="H3" s="24"/>
      <c r="I3" s="22">
        <v>1.6</v>
      </c>
      <c r="J3" s="22"/>
      <c r="K3" s="22"/>
      <c r="L3" s="24"/>
      <c r="M3" s="24"/>
      <c r="N3" s="24"/>
      <c r="O3" s="22">
        <v>0.6</v>
      </c>
      <c r="P3" s="22"/>
      <c r="Q3" s="22"/>
      <c r="R3" s="24"/>
      <c r="S3" s="24"/>
      <c r="T3" s="24"/>
      <c r="U3" s="22"/>
      <c r="V3" s="22"/>
      <c r="X3" s="14"/>
      <c r="Y3" s="14"/>
    </row>
    <row r="4" spans="1:27" x14ac:dyDescent="0.2">
      <c r="A4" s="29">
        <v>2013</v>
      </c>
      <c r="B4" s="29"/>
      <c r="C4" s="22">
        <v>2.5</v>
      </c>
      <c r="D4" s="22"/>
      <c r="E4" s="23"/>
      <c r="F4" s="24"/>
      <c r="G4" s="24"/>
      <c r="H4" s="24"/>
      <c r="I4" s="22">
        <v>1.6</v>
      </c>
      <c r="J4" s="22"/>
      <c r="K4" s="22"/>
      <c r="L4" s="24"/>
      <c r="M4" s="24"/>
      <c r="N4" s="24"/>
      <c r="O4" s="22">
        <v>0.6</v>
      </c>
      <c r="P4" s="22"/>
      <c r="Q4" s="22"/>
      <c r="R4" s="24"/>
      <c r="S4" s="24"/>
      <c r="T4" s="24"/>
      <c r="U4" s="22">
        <v>20.3</v>
      </c>
      <c r="V4" s="22"/>
      <c r="X4" s="14"/>
      <c r="Y4" s="14"/>
    </row>
    <row r="5" spans="1:27" x14ac:dyDescent="0.2">
      <c r="A5" s="29">
        <v>2014</v>
      </c>
      <c r="B5" s="29"/>
      <c r="C5" s="22">
        <v>2.5</v>
      </c>
      <c r="D5" s="22"/>
      <c r="E5" s="39">
        <v>27600</v>
      </c>
      <c r="F5" s="24">
        <f>C5*E5</f>
        <v>69000</v>
      </c>
      <c r="G5" s="24"/>
      <c r="H5" s="24"/>
      <c r="I5" s="22">
        <v>1.6</v>
      </c>
      <c r="J5" s="22"/>
      <c r="K5" s="25">
        <v>432400</v>
      </c>
      <c r="L5" s="24">
        <f>K5*I5</f>
        <v>691840</v>
      </c>
      <c r="M5" s="24"/>
      <c r="N5" s="24"/>
      <c r="O5" s="22">
        <v>0.6</v>
      </c>
      <c r="P5" s="22"/>
      <c r="Q5" s="26">
        <v>966000</v>
      </c>
      <c r="R5" s="24">
        <f>Q5*O5</f>
        <v>579600</v>
      </c>
      <c r="S5" s="24"/>
      <c r="T5" s="24"/>
      <c r="U5" s="22">
        <v>20.3</v>
      </c>
      <c r="V5" s="22"/>
      <c r="W5" s="27">
        <v>3927</v>
      </c>
      <c r="X5" s="14">
        <f>W5*U5</f>
        <v>79718.100000000006</v>
      </c>
      <c r="Y5" s="14"/>
    </row>
    <row r="6" spans="1:27" x14ac:dyDescent="0.2">
      <c r="A6" s="29">
        <v>2015</v>
      </c>
      <c r="B6" s="29"/>
      <c r="C6" s="22">
        <v>2.5</v>
      </c>
      <c r="D6" s="22"/>
      <c r="E6" s="40">
        <f>E5*1.0199</f>
        <v>28149.24</v>
      </c>
      <c r="F6" s="24">
        <f t="shared" ref="F6:F69" si="0">C6*E6</f>
        <v>70373.100000000006</v>
      </c>
      <c r="G6" s="24"/>
      <c r="H6" s="24"/>
      <c r="I6" s="22">
        <v>1.6</v>
      </c>
      <c r="J6" s="22"/>
      <c r="K6" s="28">
        <f>K5*1.0199</f>
        <v>441004.76</v>
      </c>
      <c r="L6" s="24">
        <f t="shared" ref="L6:L69" si="1">K6*I6</f>
        <v>705607.61600000004</v>
      </c>
      <c r="M6" s="24"/>
      <c r="N6" s="24"/>
      <c r="O6" s="22">
        <v>0.6</v>
      </c>
      <c r="P6" s="22"/>
      <c r="Q6" s="28">
        <f>Q5*1.0199</f>
        <v>985223.4</v>
      </c>
      <c r="R6" s="24">
        <f t="shared" ref="R6:R69" si="2">Q6*O6</f>
        <v>591134.04</v>
      </c>
      <c r="S6" s="24"/>
      <c r="T6" s="24"/>
      <c r="U6" s="22">
        <v>20.3</v>
      </c>
      <c r="V6" s="22"/>
      <c r="W6" s="11">
        <f>W5*1.0199</f>
        <v>4005.1473000000001</v>
      </c>
      <c r="X6" s="14">
        <f t="shared" ref="X6:X69" si="3">W6*U6</f>
        <v>81304.490190000011</v>
      </c>
      <c r="Y6" s="14"/>
    </row>
    <row r="7" spans="1:27" x14ac:dyDescent="0.2">
      <c r="A7" s="29">
        <v>2016</v>
      </c>
      <c r="B7" s="29"/>
      <c r="C7" s="22">
        <v>2.5</v>
      </c>
      <c r="D7" s="22"/>
      <c r="E7" s="40">
        <f t="shared" ref="E7:E70" si="4">E6*1.0199</f>
        <v>28709.409876000002</v>
      </c>
      <c r="F7" s="24">
        <f t="shared" si="0"/>
        <v>71773.524690000006</v>
      </c>
      <c r="G7" s="24"/>
      <c r="H7" s="24"/>
      <c r="I7" s="22">
        <v>1.6</v>
      </c>
      <c r="J7" s="22"/>
      <c r="K7" s="28">
        <f t="shared" ref="K7:K70" si="5">K6*1.0199</f>
        <v>449780.754724</v>
      </c>
      <c r="L7" s="24">
        <f t="shared" si="1"/>
        <v>719649.2075584</v>
      </c>
      <c r="M7" s="24"/>
      <c r="N7" s="24"/>
      <c r="O7" s="22">
        <v>0.6</v>
      </c>
      <c r="P7" s="22"/>
      <c r="Q7" s="28">
        <f t="shared" ref="Q7:Q70" si="6">Q6*1.0199</f>
        <v>1004829.3456600001</v>
      </c>
      <c r="R7" s="24">
        <f t="shared" si="2"/>
        <v>602897.60739600006</v>
      </c>
      <c r="S7" s="24"/>
      <c r="T7" s="24"/>
      <c r="U7" s="22">
        <v>20.3</v>
      </c>
      <c r="V7" s="22"/>
      <c r="W7" s="11">
        <f t="shared" ref="W7:W70" si="7">W6*1.0199</f>
        <v>4084.8497312700001</v>
      </c>
      <c r="X7" s="14">
        <f t="shared" si="3"/>
        <v>82922.449544781004</v>
      </c>
      <c r="Y7" s="14"/>
    </row>
    <row r="8" spans="1:27" x14ac:dyDescent="0.2">
      <c r="A8" s="29">
        <v>2017</v>
      </c>
      <c r="B8" s="29"/>
      <c r="C8" s="22">
        <v>2.5</v>
      </c>
      <c r="D8" s="22"/>
      <c r="E8" s="40">
        <f t="shared" si="4"/>
        <v>29280.727132532404</v>
      </c>
      <c r="F8" s="24">
        <f t="shared" si="0"/>
        <v>73201.817831331005</v>
      </c>
      <c r="G8" s="24"/>
      <c r="H8" s="24"/>
      <c r="I8" s="22">
        <v>1.6</v>
      </c>
      <c r="J8" s="22"/>
      <c r="K8" s="28">
        <f t="shared" si="5"/>
        <v>458731.39174300764</v>
      </c>
      <c r="L8" s="24">
        <f t="shared" si="1"/>
        <v>733970.22678881232</v>
      </c>
      <c r="M8" s="24"/>
      <c r="N8" s="24"/>
      <c r="O8" s="22">
        <v>0.6</v>
      </c>
      <c r="P8" s="22"/>
      <c r="Q8" s="28">
        <f t="shared" si="6"/>
        <v>1024825.4496386341</v>
      </c>
      <c r="R8" s="24">
        <f t="shared" si="2"/>
        <v>614895.26978318044</v>
      </c>
      <c r="S8" s="24"/>
      <c r="T8" s="24"/>
      <c r="U8" s="22">
        <v>20.3</v>
      </c>
      <c r="V8" s="22"/>
      <c r="W8" s="11">
        <f t="shared" si="7"/>
        <v>4166.1382409222733</v>
      </c>
      <c r="X8" s="14">
        <f t="shared" si="3"/>
        <v>84572.606290722149</v>
      </c>
      <c r="Y8" s="14"/>
    </row>
    <row r="9" spans="1:27" x14ac:dyDescent="0.2">
      <c r="A9" s="5">
        <v>2018</v>
      </c>
      <c r="B9" s="5">
        <v>0</v>
      </c>
      <c r="C9">
        <v>2.25</v>
      </c>
      <c r="D9">
        <v>0.25</v>
      </c>
      <c r="E9" s="40">
        <f t="shared" si="4"/>
        <v>29863.413602469798</v>
      </c>
      <c r="F9" s="24">
        <f t="shared" si="0"/>
        <v>67192.680605557049</v>
      </c>
      <c r="G9" s="14">
        <f>F9/(1.03^B9)</f>
        <v>67192.680605557049</v>
      </c>
      <c r="H9" s="14">
        <f>(E9*D9)/(1.03^B9)</f>
        <v>7465.8534006174496</v>
      </c>
      <c r="I9">
        <v>1.45</v>
      </c>
      <c r="J9">
        <v>0.15</v>
      </c>
      <c r="K9" s="28">
        <f t="shared" si="5"/>
        <v>467860.14643869351</v>
      </c>
      <c r="L9" s="24">
        <f t="shared" si="1"/>
        <v>678397.21233610553</v>
      </c>
      <c r="M9" s="14">
        <f>L9/(1.03^B9)</f>
        <v>678397.21233610553</v>
      </c>
      <c r="N9" s="14">
        <f>(K9*J9)/(1.03^B9)</f>
        <v>70179.02196580403</v>
      </c>
      <c r="O9">
        <v>0.2</v>
      </c>
      <c r="P9">
        <v>0.4</v>
      </c>
      <c r="Q9" s="28">
        <f t="shared" si="6"/>
        <v>1045219.4760864429</v>
      </c>
      <c r="R9" s="24">
        <f t="shared" si="2"/>
        <v>209043.89521728861</v>
      </c>
      <c r="S9" s="14">
        <f t="shared" ref="S9:S40" si="8">R9/(1.03^B9)</f>
        <v>209043.89521728861</v>
      </c>
      <c r="T9" s="14">
        <f>(Q9*P9)/(1.03^B9)</f>
        <v>418087.79043457721</v>
      </c>
      <c r="U9">
        <v>15</v>
      </c>
      <c r="V9">
        <v>5.3</v>
      </c>
      <c r="W9" s="11">
        <f t="shared" si="7"/>
        <v>4249.0443919166264</v>
      </c>
      <c r="X9" s="14">
        <f t="shared" si="3"/>
        <v>63735.665878749394</v>
      </c>
      <c r="Y9" s="14">
        <f t="shared" ref="Y9:Y40" si="9">X9/(1.03^B9)</f>
        <v>63735.665878749394</v>
      </c>
      <c r="Z9" s="14">
        <f>(W9*V9)/(1.03^B9)</f>
        <v>22519.935277158118</v>
      </c>
      <c r="AA9" s="11"/>
    </row>
    <row r="10" spans="1:27" x14ac:dyDescent="0.2">
      <c r="A10" s="5">
        <v>2019</v>
      </c>
      <c r="B10" s="5">
        <v>1</v>
      </c>
      <c r="C10">
        <v>2.25</v>
      </c>
      <c r="D10">
        <v>0.25</v>
      </c>
      <c r="E10" s="40">
        <f t="shared" si="4"/>
        <v>30457.695533158949</v>
      </c>
      <c r="F10" s="24">
        <f t="shared" si="0"/>
        <v>68529.814949607637</v>
      </c>
      <c r="G10" s="14">
        <f t="shared" ref="G10:G73" si="10">F10/(1.03^B10)</f>
        <v>66533.800921949165</v>
      </c>
      <c r="H10" s="14">
        <f t="shared" ref="H10:H73" si="11">(E10*D10)/(1.03^B10)</f>
        <v>7392.6445468832399</v>
      </c>
      <c r="I10">
        <v>1.45</v>
      </c>
      <c r="J10">
        <v>0.15</v>
      </c>
      <c r="K10" s="28">
        <f t="shared" si="5"/>
        <v>477170.56335282355</v>
      </c>
      <c r="L10" s="24">
        <f t="shared" si="1"/>
        <v>691897.3168615941</v>
      </c>
      <c r="M10" s="14">
        <f t="shared" ref="M10:M73" si="12">L10/(1.03^B10)</f>
        <v>671744.96782679041</v>
      </c>
      <c r="N10" s="14">
        <f t="shared" ref="N10:N73" si="13">(K10*J10)/(1.03^B10)</f>
        <v>69490.858740702461</v>
      </c>
      <c r="O10">
        <v>0.2</v>
      </c>
      <c r="P10">
        <v>0.4</v>
      </c>
      <c r="Q10" s="28">
        <f t="shared" si="6"/>
        <v>1066019.3436605632</v>
      </c>
      <c r="R10" s="24">
        <f t="shared" si="2"/>
        <v>213203.86873211266</v>
      </c>
      <c r="S10" s="14">
        <f t="shared" si="8"/>
        <v>206994.04731273075</v>
      </c>
      <c r="T10" s="14">
        <f t="shared" ref="T10:T73" si="14">(Q10*P10)/(1.03^B10)</f>
        <v>413988.0946254615</v>
      </c>
      <c r="U10">
        <v>15</v>
      </c>
      <c r="V10">
        <v>5.3</v>
      </c>
      <c r="W10" s="11">
        <f t="shared" si="7"/>
        <v>4333.6003753157675</v>
      </c>
      <c r="X10" s="14">
        <f t="shared" si="3"/>
        <v>65004.005629736508</v>
      </c>
      <c r="Y10" s="14">
        <f t="shared" si="9"/>
        <v>63110.685077414084</v>
      </c>
      <c r="Z10" s="14">
        <f t="shared" ref="Z10:Z73" si="15">(W10*V10)/(1.03^B10)</f>
        <v>22299.108727352977</v>
      </c>
    </row>
    <row r="11" spans="1:27" x14ac:dyDescent="0.2">
      <c r="A11" s="5">
        <v>2020</v>
      </c>
      <c r="B11" s="5">
        <v>2</v>
      </c>
      <c r="C11">
        <v>2.25</v>
      </c>
      <c r="D11">
        <v>0.25</v>
      </c>
      <c r="E11" s="40">
        <f t="shared" si="4"/>
        <v>31063.803674268813</v>
      </c>
      <c r="F11" s="24">
        <f t="shared" si="0"/>
        <v>69893.558267104832</v>
      </c>
      <c r="G11" s="14">
        <f t="shared" si="10"/>
        <v>65881.382097374721</v>
      </c>
      <c r="H11" s="14">
        <f t="shared" si="11"/>
        <v>7320.1535663749682</v>
      </c>
      <c r="I11">
        <v>1.45</v>
      </c>
      <c r="J11">
        <v>0.15</v>
      </c>
      <c r="K11" s="28">
        <f t="shared" si="5"/>
        <v>486666.25756354473</v>
      </c>
      <c r="L11" s="24">
        <f t="shared" si="1"/>
        <v>705666.07346713985</v>
      </c>
      <c r="M11" s="14">
        <f t="shared" si="12"/>
        <v>665157.95406460541</v>
      </c>
      <c r="N11" s="14">
        <f t="shared" si="13"/>
        <v>68809.443523924696</v>
      </c>
      <c r="O11">
        <v>0.2</v>
      </c>
      <c r="P11">
        <v>0.4</v>
      </c>
      <c r="Q11" s="28">
        <f t="shared" si="6"/>
        <v>1087233.1285994085</v>
      </c>
      <c r="R11" s="24">
        <f t="shared" si="2"/>
        <v>217446.62571988173</v>
      </c>
      <c r="S11" s="14">
        <f t="shared" si="8"/>
        <v>204964.29985849914</v>
      </c>
      <c r="T11" s="14">
        <f t="shared" si="14"/>
        <v>409928.59971699829</v>
      </c>
      <c r="U11">
        <v>15</v>
      </c>
      <c r="V11">
        <v>5.3</v>
      </c>
      <c r="W11" s="11">
        <f t="shared" si="7"/>
        <v>4419.8390227845512</v>
      </c>
      <c r="X11" s="14">
        <f t="shared" si="3"/>
        <v>66297.585341768267</v>
      </c>
      <c r="Y11" s="14">
        <f t="shared" si="9"/>
        <v>62491.832728596732</v>
      </c>
      <c r="Z11" s="14">
        <f t="shared" si="15"/>
        <v>22080.447564104175</v>
      </c>
    </row>
    <row r="12" spans="1:27" x14ac:dyDescent="0.2">
      <c r="A12" s="5">
        <v>2021</v>
      </c>
      <c r="B12" s="5">
        <v>3</v>
      </c>
      <c r="C12">
        <v>2.25</v>
      </c>
      <c r="D12">
        <v>0.25</v>
      </c>
      <c r="E12" s="40">
        <f t="shared" si="4"/>
        <v>31681.973367386763</v>
      </c>
      <c r="F12" s="24">
        <f t="shared" si="0"/>
        <v>71284.440076620216</v>
      </c>
      <c r="G12" s="14">
        <f t="shared" si="10"/>
        <v>65235.360777779097</v>
      </c>
      <c r="H12" s="14">
        <f t="shared" si="11"/>
        <v>7248.3734197532331</v>
      </c>
      <c r="I12">
        <v>1.45</v>
      </c>
      <c r="J12">
        <v>0.15</v>
      </c>
      <c r="K12" s="28">
        <f t="shared" si="5"/>
        <v>496350.91608905926</v>
      </c>
      <c r="L12" s="24">
        <f t="shared" si="1"/>
        <v>719708.8283291359</v>
      </c>
      <c r="M12" s="14">
        <f t="shared" si="12"/>
        <v>658635.5314082437</v>
      </c>
      <c r="N12" s="14">
        <f t="shared" si="13"/>
        <v>68134.710145680379</v>
      </c>
      <c r="O12">
        <v>0.2</v>
      </c>
      <c r="P12">
        <v>0.4</v>
      </c>
      <c r="Q12" s="28">
        <f t="shared" si="6"/>
        <v>1108869.0678585367</v>
      </c>
      <c r="R12" s="24">
        <f t="shared" si="2"/>
        <v>221773.81357170735</v>
      </c>
      <c r="S12" s="14">
        <f t="shared" si="8"/>
        <v>202954.45575309053</v>
      </c>
      <c r="T12" s="14">
        <f t="shared" si="14"/>
        <v>405908.91150618106</v>
      </c>
      <c r="U12">
        <v>15</v>
      </c>
      <c r="V12">
        <v>5.3</v>
      </c>
      <c r="W12" s="11">
        <f t="shared" si="7"/>
        <v>4507.7938193379641</v>
      </c>
      <c r="X12" s="14">
        <f t="shared" si="3"/>
        <v>67616.907290069459</v>
      </c>
      <c r="Y12" s="14">
        <f t="shared" si="9"/>
        <v>61879.048737762918</v>
      </c>
      <c r="Z12" s="14">
        <f t="shared" si="15"/>
        <v>21863.930554009567</v>
      </c>
    </row>
    <row r="13" spans="1:27" x14ac:dyDescent="0.2">
      <c r="A13" s="5">
        <v>2022</v>
      </c>
      <c r="B13" s="5">
        <v>4</v>
      </c>
      <c r="C13">
        <v>2.25</v>
      </c>
      <c r="D13">
        <v>0.25</v>
      </c>
      <c r="E13" s="40">
        <f t="shared" si="4"/>
        <v>32312.444637397759</v>
      </c>
      <c r="F13" s="24">
        <f t="shared" si="0"/>
        <v>72703.000434144953</v>
      </c>
      <c r="G13" s="14">
        <f t="shared" si="10"/>
        <v>64595.6742303465</v>
      </c>
      <c r="H13" s="14">
        <f t="shared" si="11"/>
        <v>7177.2971367051678</v>
      </c>
      <c r="I13">
        <v>1.45</v>
      </c>
      <c r="J13">
        <v>0.15</v>
      </c>
      <c r="K13" s="28">
        <f t="shared" si="5"/>
        <v>506228.29931923153</v>
      </c>
      <c r="L13" s="24">
        <f t="shared" si="1"/>
        <v>734031.03401288565</v>
      </c>
      <c r="M13" s="14">
        <f t="shared" si="12"/>
        <v>652177.06648860942</v>
      </c>
      <c r="N13" s="14">
        <f t="shared" si="13"/>
        <v>67466.593085028566</v>
      </c>
      <c r="O13">
        <v>0.2</v>
      </c>
      <c r="P13">
        <v>0.4</v>
      </c>
      <c r="Q13" s="28">
        <f t="shared" si="6"/>
        <v>1130935.5623089217</v>
      </c>
      <c r="R13" s="24">
        <f t="shared" si="2"/>
        <v>226187.11246178436</v>
      </c>
      <c r="S13" s="14">
        <f t="shared" si="8"/>
        <v>200964.31982774474</v>
      </c>
      <c r="T13" s="14">
        <f t="shared" si="14"/>
        <v>401928.63965548947</v>
      </c>
      <c r="U13">
        <v>15</v>
      </c>
      <c r="V13">
        <v>5.3</v>
      </c>
      <c r="W13" s="11">
        <f t="shared" si="7"/>
        <v>4597.4989163427899</v>
      </c>
      <c r="X13" s="14">
        <f t="shared" si="3"/>
        <v>68962.483745141843</v>
      </c>
      <c r="Y13" s="14">
        <f t="shared" si="9"/>
        <v>61272.273599654764</v>
      </c>
      <c r="Z13" s="14">
        <f t="shared" si="15"/>
        <v>21649.536671878017</v>
      </c>
    </row>
    <row r="14" spans="1:27" x14ac:dyDescent="0.2">
      <c r="A14" s="5">
        <v>2023</v>
      </c>
      <c r="B14" s="5">
        <v>5</v>
      </c>
      <c r="C14">
        <v>2.25</v>
      </c>
      <c r="D14">
        <v>0.25</v>
      </c>
      <c r="E14" s="40">
        <f t="shared" si="4"/>
        <v>32955.462285681977</v>
      </c>
      <c r="F14" s="24">
        <f t="shared" si="0"/>
        <v>74149.790142784448</v>
      </c>
      <c r="G14" s="14">
        <f t="shared" si="10"/>
        <v>63962.260337408166</v>
      </c>
      <c r="H14" s="14">
        <f t="shared" si="11"/>
        <v>7106.917815267574</v>
      </c>
      <c r="I14">
        <v>1.45</v>
      </c>
      <c r="J14">
        <v>0.15</v>
      </c>
      <c r="K14" s="28">
        <f t="shared" si="5"/>
        <v>516302.24247568427</v>
      </c>
      <c r="L14" s="24">
        <f t="shared" si="1"/>
        <v>748638.25158974214</v>
      </c>
      <c r="M14" s="14">
        <f t="shared" si="12"/>
        <v>645781.93214731349</v>
      </c>
      <c r="N14" s="14">
        <f t="shared" si="13"/>
        <v>66805.027463515187</v>
      </c>
      <c r="O14">
        <v>0.2</v>
      </c>
      <c r="P14">
        <v>0.4</v>
      </c>
      <c r="Q14" s="28">
        <f t="shared" si="6"/>
        <v>1153441.1799988693</v>
      </c>
      <c r="R14" s="24">
        <f t="shared" si="2"/>
        <v>230688.23599977387</v>
      </c>
      <c r="S14" s="14">
        <f t="shared" si="8"/>
        <v>198993.6988274921</v>
      </c>
      <c r="T14" s="14">
        <f t="shared" si="14"/>
        <v>397987.3976549842</v>
      </c>
      <c r="U14">
        <v>15</v>
      </c>
      <c r="V14">
        <v>5.3</v>
      </c>
      <c r="W14" s="11">
        <f t="shared" si="7"/>
        <v>4688.9891447780119</v>
      </c>
      <c r="X14" s="14">
        <f t="shared" si="3"/>
        <v>70334.83717167018</v>
      </c>
      <c r="Y14" s="14">
        <f t="shared" si="9"/>
        <v>60671.448392512531</v>
      </c>
      <c r="Z14" s="14">
        <f t="shared" si="15"/>
        <v>21437.245098687759</v>
      </c>
    </row>
    <row r="15" spans="1:27" x14ac:dyDescent="0.2">
      <c r="A15" s="5">
        <v>2024</v>
      </c>
      <c r="B15" s="5">
        <v>6</v>
      </c>
      <c r="C15">
        <v>2.25</v>
      </c>
      <c r="D15">
        <v>0.25</v>
      </c>
      <c r="E15" s="40">
        <f t="shared" si="4"/>
        <v>33611.275985167049</v>
      </c>
      <c r="F15" s="24">
        <f t="shared" si="0"/>
        <v>75625.370966625866</v>
      </c>
      <c r="G15" s="14">
        <f t="shared" si="10"/>
        <v>63335.057590410281</v>
      </c>
      <c r="H15" s="14">
        <f t="shared" si="11"/>
        <v>7037.228621156698</v>
      </c>
      <c r="I15">
        <v>1.45</v>
      </c>
      <c r="J15">
        <v>0.15</v>
      </c>
      <c r="K15" s="28">
        <f t="shared" si="5"/>
        <v>526576.65710095037</v>
      </c>
      <c r="L15" s="24">
        <f t="shared" si="1"/>
        <v>763536.15279637801</v>
      </c>
      <c r="M15" s="14">
        <f t="shared" si="12"/>
        <v>639449.50737577188</v>
      </c>
      <c r="N15" s="14">
        <f t="shared" si="13"/>
        <v>66149.949038872946</v>
      </c>
      <c r="O15">
        <v>0.2</v>
      </c>
      <c r="P15">
        <v>0.4</v>
      </c>
      <c r="Q15" s="28">
        <f t="shared" si="6"/>
        <v>1176394.659480847</v>
      </c>
      <c r="R15" s="24">
        <f t="shared" si="2"/>
        <v>235278.93189616941</v>
      </c>
      <c r="S15" s="14">
        <f t="shared" si="8"/>
        <v>197042.40139238758</v>
      </c>
      <c r="T15" s="14">
        <f t="shared" si="14"/>
        <v>394084.80278477515</v>
      </c>
      <c r="U15">
        <v>15</v>
      </c>
      <c r="V15">
        <v>5.3</v>
      </c>
      <c r="W15" s="11">
        <f t="shared" si="7"/>
        <v>4782.3000287590949</v>
      </c>
      <c r="X15" s="14">
        <f t="shared" si="3"/>
        <v>71734.500431386419</v>
      </c>
      <c r="Y15" s="14">
        <f t="shared" si="9"/>
        <v>60076.514772352944</v>
      </c>
      <c r="Z15" s="14">
        <f t="shared" si="15"/>
        <v>21227.035219564706</v>
      </c>
    </row>
    <row r="16" spans="1:27" x14ac:dyDescent="0.2">
      <c r="A16" s="5">
        <v>2025</v>
      </c>
      <c r="B16" s="5">
        <v>7</v>
      </c>
      <c r="C16">
        <v>2.25</v>
      </c>
      <c r="D16">
        <v>0.25</v>
      </c>
      <c r="E16" s="40">
        <f t="shared" si="4"/>
        <v>34280.140377271877</v>
      </c>
      <c r="F16" s="24">
        <f t="shared" si="0"/>
        <v>77130.315848861719</v>
      </c>
      <c r="G16" s="14">
        <f t="shared" si="10"/>
        <v>62714.005083941207</v>
      </c>
      <c r="H16" s="14">
        <f t="shared" si="11"/>
        <v>6968.2227871045789</v>
      </c>
      <c r="I16">
        <v>1.45</v>
      </c>
      <c r="J16">
        <v>0.15</v>
      </c>
      <c r="K16" s="28">
        <f t="shared" si="5"/>
        <v>537055.53257725935</v>
      </c>
      <c r="L16" s="24">
        <f t="shared" si="1"/>
        <v>778730.52223702602</v>
      </c>
      <c r="M16" s="14">
        <f t="shared" si="12"/>
        <v>633179.17725490266</v>
      </c>
      <c r="N16" s="14">
        <f t="shared" si="13"/>
        <v>65501.294198783027</v>
      </c>
      <c r="O16">
        <v>0.2</v>
      </c>
      <c r="P16">
        <v>0.4</v>
      </c>
      <c r="Q16" s="28">
        <f t="shared" si="6"/>
        <v>1199804.9132045158</v>
      </c>
      <c r="R16" s="24">
        <f t="shared" si="2"/>
        <v>239960.98264090318</v>
      </c>
      <c r="S16" s="14">
        <f t="shared" si="8"/>
        <v>195110.23803892825</v>
      </c>
      <c r="T16" s="14">
        <f t="shared" si="14"/>
        <v>390220.4760778565</v>
      </c>
      <c r="U16">
        <v>15</v>
      </c>
      <c r="V16">
        <v>5.3</v>
      </c>
      <c r="W16" s="11">
        <f t="shared" si="7"/>
        <v>4877.4677993314008</v>
      </c>
      <c r="X16" s="14">
        <f t="shared" si="3"/>
        <v>73162.016989971016</v>
      </c>
      <c r="Y16" s="14">
        <f t="shared" si="9"/>
        <v>59487.414967303659</v>
      </c>
      <c r="Z16" s="14">
        <f t="shared" si="15"/>
        <v>21018.886621780624</v>
      </c>
    </row>
    <row r="17" spans="1:26" x14ac:dyDescent="0.2">
      <c r="A17" s="5">
        <v>2026</v>
      </c>
      <c r="B17" s="5">
        <v>8</v>
      </c>
      <c r="C17">
        <v>2.25</v>
      </c>
      <c r="D17">
        <v>0.25</v>
      </c>
      <c r="E17" s="40">
        <f t="shared" si="4"/>
        <v>34962.315170779591</v>
      </c>
      <c r="F17" s="24">
        <f t="shared" si="0"/>
        <v>78665.209134254081</v>
      </c>
      <c r="G17" s="14">
        <f t="shared" si="10"/>
        <v>62099.04250981714</v>
      </c>
      <c r="H17" s="14">
        <f t="shared" si="11"/>
        <v>6899.8936122019049</v>
      </c>
      <c r="I17">
        <v>1.45</v>
      </c>
      <c r="J17">
        <v>0.15</v>
      </c>
      <c r="K17" s="28">
        <f t="shared" si="5"/>
        <v>547742.93767554685</v>
      </c>
      <c r="L17" s="24">
        <f t="shared" si="1"/>
        <v>794227.25962954294</v>
      </c>
      <c r="M17" s="14">
        <f t="shared" si="12"/>
        <v>626970.33289541292</v>
      </c>
      <c r="N17" s="14">
        <f t="shared" si="13"/>
        <v>64858.999954697894</v>
      </c>
      <c r="O17">
        <v>0.2</v>
      </c>
      <c r="P17">
        <v>0.4</v>
      </c>
      <c r="Q17" s="28">
        <f t="shared" si="6"/>
        <v>1223681.0309772857</v>
      </c>
      <c r="R17" s="24">
        <f t="shared" si="2"/>
        <v>244736.20619545714</v>
      </c>
      <c r="S17" s="14">
        <f t="shared" si="8"/>
        <v>193197.02114165333</v>
      </c>
      <c r="T17" s="14">
        <f t="shared" si="14"/>
        <v>386394.04228330666</v>
      </c>
      <c r="U17">
        <v>15</v>
      </c>
      <c r="V17">
        <v>5.3</v>
      </c>
      <c r="W17" s="11">
        <f t="shared" si="7"/>
        <v>4974.5294085380956</v>
      </c>
      <c r="X17" s="14">
        <f t="shared" si="3"/>
        <v>74617.941128071427</v>
      </c>
      <c r="Y17" s="14">
        <f t="shared" si="9"/>
        <v>58904.091771993204</v>
      </c>
      <c r="Z17" s="14">
        <f t="shared" si="15"/>
        <v>20812.779092770936</v>
      </c>
    </row>
    <row r="18" spans="1:26" x14ac:dyDescent="0.2">
      <c r="A18" s="5">
        <v>2027</v>
      </c>
      <c r="B18" s="5">
        <v>9</v>
      </c>
      <c r="C18">
        <v>2.25</v>
      </c>
      <c r="D18">
        <v>0.25</v>
      </c>
      <c r="E18" s="40">
        <f t="shared" si="4"/>
        <v>35658.065242678109</v>
      </c>
      <c r="F18" s="24">
        <f t="shared" si="0"/>
        <v>80230.646796025743</v>
      </c>
      <c r="G18" s="14">
        <f t="shared" si="10"/>
        <v>61490.11015122573</v>
      </c>
      <c r="H18" s="14">
        <f t="shared" si="11"/>
        <v>6832.2344612473034</v>
      </c>
      <c r="I18">
        <v>1.45</v>
      </c>
      <c r="J18">
        <v>0.15</v>
      </c>
      <c r="K18" s="28">
        <f t="shared" si="5"/>
        <v>558643.0221352902</v>
      </c>
      <c r="L18" s="24">
        <f t="shared" si="1"/>
        <v>810032.3820961708</v>
      </c>
      <c r="M18" s="14">
        <f t="shared" si="12"/>
        <v>620822.37137867149</v>
      </c>
      <c r="N18" s="14">
        <f t="shared" si="13"/>
        <v>64223.003935724635</v>
      </c>
      <c r="O18">
        <v>0.2</v>
      </c>
      <c r="P18">
        <v>0.4</v>
      </c>
      <c r="Q18" s="28">
        <f t="shared" si="6"/>
        <v>1248032.2834937337</v>
      </c>
      <c r="R18" s="24">
        <f t="shared" si="2"/>
        <v>249606.45669874677</v>
      </c>
      <c r="S18" s="14">
        <f t="shared" si="8"/>
        <v>191302.5649149245</v>
      </c>
      <c r="T18" s="14">
        <f t="shared" si="14"/>
        <v>382605.129829849</v>
      </c>
      <c r="U18">
        <v>15</v>
      </c>
      <c r="V18">
        <v>5.3</v>
      </c>
      <c r="W18" s="11">
        <f t="shared" si="7"/>
        <v>5073.5225437680037</v>
      </c>
      <c r="X18" s="14">
        <f t="shared" si="3"/>
        <v>76102.838156520054</v>
      </c>
      <c r="Y18" s="14">
        <f t="shared" si="9"/>
        <v>58326.48854199599</v>
      </c>
      <c r="Z18" s="14">
        <f t="shared" si="15"/>
        <v>20608.692618171917</v>
      </c>
    </row>
    <row r="19" spans="1:26" x14ac:dyDescent="0.2">
      <c r="A19" s="5">
        <v>2028</v>
      </c>
      <c r="B19" s="5">
        <v>10</v>
      </c>
      <c r="C19">
        <v>2.25</v>
      </c>
      <c r="D19">
        <v>0.25</v>
      </c>
      <c r="E19" s="40">
        <f t="shared" si="4"/>
        <v>36367.660741007407</v>
      </c>
      <c r="F19" s="24">
        <f t="shared" si="0"/>
        <v>81827.236667266669</v>
      </c>
      <c r="G19" s="14">
        <f t="shared" si="10"/>
        <v>60887.148876927313</v>
      </c>
      <c r="H19" s="14">
        <f t="shared" si="11"/>
        <v>6765.2387641030346</v>
      </c>
      <c r="I19">
        <v>1.45</v>
      </c>
      <c r="J19">
        <v>0.15</v>
      </c>
      <c r="K19" s="28">
        <f t="shared" si="5"/>
        <v>569760.01827578247</v>
      </c>
      <c r="L19" s="24">
        <f t="shared" si="1"/>
        <v>826152.02649988455</v>
      </c>
      <c r="M19" s="14">
        <f t="shared" si="12"/>
        <v>614734.69569816219</v>
      </c>
      <c r="N19" s="14">
        <f t="shared" si="13"/>
        <v>63593.244382568497</v>
      </c>
      <c r="O19">
        <v>0.2</v>
      </c>
      <c r="P19">
        <v>0.4</v>
      </c>
      <c r="Q19" s="28">
        <f t="shared" si="6"/>
        <v>1272868.125935259</v>
      </c>
      <c r="R19" s="24">
        <f t="shared" si="2"/>
        <v>254573.62518705183</v>
      </c>
      <c r="S19" s="14">
        <f t="shared" si="8"/>
        <v>189426.68539488496</v>
      </c>
      <c r="T19" s="14">
        <f t="shared" si="14"/>
        <v>378853.37078976992</v>
      </c>
      <c r="U19">
        <v>15</v>
      </c>
      <c r="V19">
        <v>5.3</v>
      </c>
      <c r="W19" s="11">
        <f t="shared" si="7"/>
        <v>5174.4856423889869</v>
      </c>
      <c r="X19" s="14">
        <f t="shared" si="3"/>
        <v>77617.284635834803</v>
      </c>
      <c r="Y19" s="14">
        <f t="shared" si="9"/>
        <v>57754.549188331759</v>
      </c>
      <c r="Z19" s="14">
        <f t="shared" si="15"/>
        <v>20406.60737987722</v>
      </c>
    </row>
    <row r="20" spans="1:26" x14ac:dyDescent="0.2">
      <c r="A20" s="5">
        <v>2029</v>
      </c>
      <c r="B20" s="5">
        <v>11</v>
      </c>
      <c r="C20">
        <v>2.25</v>
      </c>
      <c r="D20">
        <v>0.25</v>
      </c>
      <c r="E20" s="40">
        <f t="shared" si="4"/>
        <v>37091.377189753453</v>
      </c>
      <c r="F20" s="24">
        <f t="shared" si="0"/>
        <v>83455.598676945272</v>
      </c>
      <c r="G20" s="14">
        <f t="shared" si="10"/>
        <v>60290.100135512781</v>
      </c>
      <c r="H20" s="14">
        <f t="shared" si="11"/>
        <v>6698.9000150569755</v>
      </c>
      <c r="I20">
        <v>1.45</v>
      </c>
      <c r="J20">
        <v>0.15</v>
      </c>
      <c r="K20" s="28">
        <f t="shared" si="5"/>
        <v>581098.2426394705</v>
      </c>
      <c r="L20" s="24">
        <f t="shared" si="1"/>
        <v>842592.45182723214</v>
      </c>
      <c r="M20" s="14">
        <f t="shared" si="12"/>
        <v>608706.71470151015</v>
      </c>
      <c r="N20" s="14">
        <f t="shared" si="13"/>
        <v>62969.660141535533</v>
      </c>
      <c r="O20">
        <v>0.2</v>
      </c>
      <c r="P20">
        <v>0.4</v>
      </c>
      <c r="Q20" s="28">
        <f t="shared" si="6"/>
        <v>1298198.2016413708</v>
      </c>
      <c r="R20" s="24">
        <f t="shared" si="2"/>
        <v>259639.64032827417</v>
      </c>
      <c r="S20" s="14">
        <f t="shared" si="8"/>
        <v>187569.20042159531</v>
      </c>
      <c r="T20" s="14">
        <f t="shared" si="14"/>
        <v>375138.40084319061</v>
      </c>
      <c r="U20">
        <v>15</v>
      </c>
      <c r="V20">
        <v>5.3</v>
      </c>
      <c r="W20" s="11">
        <f t="shared" si="7"/>
        <v>5277.4579066725282</v>
      </c>
      <c r="X20" s="14">
        <f t="shared" si="3"/>
        <v>79161.868600087924</v>
      </c>
      <c r="Y20" s="14">
        <f t="shared" si="9"/>
        <v>57188.218172018991</v>
      </c>
      <c r="Z20" s="14">
        <f t="shared" si="15"/>
        <v>20206.503754113375</v>
      </c>
    </row>
    <row r="21" spans="1:26" x14ac:dyDescent="0.2">
      <c r="A21" s="5">
        <v>2030</v>
      </c>
      <c r="B21" s="5">
        <v>12</v>
      </c>
      <c r="C21">
        <v>2.25</v>
      </c>
      <c r="D21">
        <v>0.25</v>
      </c>
      <c r="E21" s="40">
        <f t="shared" si="4"/>
        <v>37829.495595829547</v>
      </c>
      <c r="F21" s="24">
        <f t="shared" si="0"/>
        <v>85116.365090616484</v>
      </c>
      <c r="G21" s="14">
        <f t="shared" si="10"/>
        <v>59698.905949717955</v>
      </c>
      <c r="H21" s="14">
        <f t="shared" si="11"/>
        <v>6633.2117721908835</v>
      </c>
      <c r="I21">
        <v>1.45</v>
      </c>
      <c r="J21">
        <v>0.15</v>
      </c>
      <c r="K21" s="28">
        <f t="shared" si="5"/>
        <v>592662.09766799596</v>
      </c>
      <c r="L21" s="24">
        <f t="shared" si="1"/>
        <v>859360.04161859408</v>
      </c>
      <c r="M21" s="14">
        <f t="shared" si="12"/>
        <v>602737.84303307801</v>
      </c>
      <c r="N21" s="14">
        <f t="shared" si="13"/>
        <v>62352.190658594278</v>
      </c>
      <c r="O21">
        <v>0.2</v>
      </c>
      <c r="P21">
        <v>0.4</v>
      </c>
      <c r="Q21" s="28">
        <f t="shared" si="6"/>
        <v>1324032.3458540342</v>
      </c>
      <c r="R21" s="24">
        <f t="shared" si="2"/>
        <v>264806.46917080687</v>
      </c>
      <c r="S21" s="14">
        <f t="shared" si="8"/>
        <v>185729.92962134478</v>
      </c>
      <c r="T21" s="14">
        <f t="shared" si="14"/>
        <v>371459.85924268956</v>
      </c>
      <c r="U21">
        <v>15</v>
      </c>
      <c r="V21">
        <v>5.3</v>
      </c>
      <c r="W21" s="11">
        <f t="shared" si="7"/>
        <v>5382.4793190153114</v>
      </c>
      <c r="X21" s="14">
        <f t="shared" si="3"/>
        <v>80737.189785229668</v>
      </c>
      <c r="Y21" s="14">
        <f t="shared" si="9"/>
        <v>56627.440498681724</v>
      </c>
      <c r="Z21" s="14">
        <f t="shared" si="15"/>
        <v>20008.362309534212</v>
      </c>
    </row>
    <row r="22" spans="1:26" x14ac:dyDescent="0.2">
      <c r="A22" s="5">
        <v>2031</v>
      </c>
      <c r="B22" s="5">
        <v>13</v>
      </c>
      <c r="C22">
        <v>2.25</v>
      </c>
      <c r="D22">
        <v>0.25</v>
      </c>
      <c r="E22" s="40">
        <f t="shared" si="4"/>
        <v>38582.302558186559</v>
      </c>
      <c r="F22" s="24">
        <f t="shared" si="0"/>
        <v>86810.180755919762</v>
      </c>
      <c r="G22" s="14">
        <f t="shared" si="10"/>
        <v>59113.508910793549</v>
      </c>
      <c r="H22" s="14">
        <f t="shared" si="11"/>
        <v>6568.1676567548384</v>
      </c>
      <c r="I22">
        <v>1.45</v>
      </c>
      <c r="J22">
        <v>0.15</v>
      </c>
      <c r="K22" s="28">
        <f t="shared" si="5"/>
        <v>604456.07341158914</v>
      </c>
      <c r="L22" s="24">
        <f t="shared" si="1"/>
        <v>876461.3064468042</v>
      </c>
      <c r="M22" s="14">
        <f t="shared" si="12"/>
        <v>596827.50107712264</v>
      </c>
      <c r="N22" s="14">
        <f t="shared" si="13"/>
        <v>61740.775973495452</v>
      </c>
      <c r="O22">
        <v>0.2</v>
      </c>
      <c r="P22">
        <v>0.4</v>
      </c>
      <c r="Q22" s="28">
        <f t="shared" si="6"/>
        <v>1350380.5895365295</v>
      </c>
      <c r="R22" s="24">
        <f t="shared" si="2"/>
        <v>270076.11790730589</v>
      </c>
      <c r="S22" s="14">
        <f t="shared" si="8"/>
        <v>183908.69438913546</v>
      </c>
      <c r="T22" s="14">
        <f t="shared" si="14"/>
        <v>367817.38877827092</v>
      </c>
      <c r="U22">
        <v>15</v>
      </c>
      <c r="V22">
        <v>5.3</v>
      </c>
      <c r="W22" s="11">
        <f t="shared" si="7"/>
        <v>5489.5906574637165</v>
      </c>
      <c r="X22" s="14">
        <f t="shared" si="3"/>
        <v>82343.859861955745</v>
      </c>
      <c r="Y22" s="14">
        <f t="shared" si="9"/>
        <v>56072.161713209221</v>
      </c>
      <c r="Z22" s="14">
        <f t="shared" si="15"/>
        <v>19812.163805333927</v>
      </c>
    </row>
    <row r="23" spans="1:26" x14ac:dyDescent="0.2">
      <c r="A23" s="5">
        <v>2032</v>
      </c>
      <c r="B23" s="5">
        <v>14</v>
      </c>
      <c r="C23">
        <v>2.25</v>
      </c>
      <c r="D23">
        <v>0.25</v>
      </c>
      <c r="E23" s="40">
        <f t="shared" si="4"/>
        <v>39350.090379094472</v>
      </c>
      <c r="F23" s="24">
        <f t="shared" si="0"/>
        <v>88537.703352962562</v>
      </c>
      <c r="G23" s="14">
        <f t="shared" si="10"/>
        <v>58533.852172930419</v>
      </c>
      <c r="H23" s="14">
        <f t="shared" si="11"/>
        <v>6503.7613525478246</v>
      </c>
      <c r="I23">
        <v>1.45</v>
      </c>
      <c r="J23">
        <v>0.15</v>
      </c>
      <c r="K23" s="28">
        <f t="shared" si="5"/>
        <v>616484.74927247979</v>
      </c>
      <c r="L23" s="24">
        <f t="shared" si="1"/>
        <v>893902.88644509565</v>
      </c>
      <c r="M23" s="14">
        <f t="shared" si="12"/>
        <v>590975.11490151205</v>
      </c>
      <c r="N23" s="14">
        <f t="shared" si="13"/>
        <v>61135.356713949521</v>
      </c>
      <c r="O23">
        <v>0.2</v>
      </c>
      <c r="P23">
        <v>0.4</v>
      </c>
      <c r="Q23" s="28">
        <f t="shared" si="6"/>
        <v>1377253.1632683065</v>
      </c>
      <c r="R23" s="24">
        <f t="shared" si="2"/>
        <v>275450.63265366131</v>
      </c>
      <c r="S23" s="14">
        <f t="shared" si="8"/>
        <v>182105.31787133907</v>
      </c>
      <c r="T23" s="14">
        <f t="shared" si="14"/>
        <v>364210.63574267813</v>
      </c>
      <c r="U23">
        <v>15</v>
      </c>
      <c r="V23">
        <v>5.3</v>
      </c>
      <c r="W23" s="11">
        <f t="shared" si="7"/>
        <v>5598.8335115472446</v>
      </c>
      <c r="X23" s="14">
        <f t="shared" si="3"/>
        <v>83982.50267320867</v>
      </c>
      <c r="Y23" s="14">
        <f t="shared" si="9"/>
        <v>55522.327894468042</v>
      </c>
      <c r="Z23" s="14">
        <f t="shared" si="15"/>
        <v>19617.889189378708</v>
      </c>
    </row>
    <row r="24" spans="1:26" x14ac:dyDescent="0.2">
      <c r="A24" s="5">
        <v>2033</v>
      </c>
      <c r="B24" s="5">
        <v>15</v>
      </c>
      <c r="C24">
        <v>2.25</v>
      </c>
      <c r="D24">
        <v>0.25</v>
      </c>
      <c r="E24" s="40">
        <f t="shared" si="4"/>
        <v>40133.157177638452</v>
      </c>
      <c r="F24" s="24">
        <f t="shared" si="0"/>
        <v>90299.603649686513</v>
      </c>
      <c r="G24" s="14">
        <f t="shared" si="10"/>
        <v>57959.879447739542</v>
      </c>
      <c r="H24" s="14">
        <f t="shared" si="11"/>
        <v>6439.9866053043934</v>
      </c>
      <c r="I24">
        <v>1.45</v>
      </c>
      <c r="J24">
        <v>0.15</v>
      </c>
      <c r="K24" s="28">
        <f t="shared" si="5"/>
        <v>628752.79578300216</v>
      </c>
      <c r="L24" s="24">
        <f t="shared" si="1"/>
        <v>911691.55388535315</v>
      </c>
      <c r="M24" s="14">
        <f t="shared" si="12"/>
        <v>585180.11620199238</v>
      </c>
      <c r="N24" s="14">
        <f t="shared" si="13"/>
        <v>60535.874089861274</v>
      </c>
      <c r="O24">
        <v>0.2</v>
      </c>
      <c r="P24">
        <v>0.4</v>
      </c>
      <c r="Q24" s="28">
        <f t="shared" si="6"/>
        <v>1404660.5012173459</v>
      </c>
      <c r="R24" s="24">
        <f t="shared" si="2"/>
        <v>280932.10024346918</v>
      </c>
      <c r="S24" s="14">
        <f t="shared" si="8"/>
        <v>180319.62494852304</v>
      </c>
      <c r="T24" s="14">
        <f t="shared" si="14"/>
        <v>360639.24989704607</v>
      </c>
      <c r="U24">
        <v>15</v>
      </c>
      <c r="V24">
        <v>5.3</v>
      </c>
      <c r="W24" s="11">
        <f t="shared" si="7"/>
        <v>5710.250298427035</v>
      </c>
      <c r="X24" s="14">
        <f t="shared" si="3"/>
        <v>85653.75447640552</v>
      </c>
      <c r="Y24" s="14">
        <f t="shared" si="9"/>
        <v>54977.885650065975</v>
      </c>
      <c r="Z24" s="14">
        <f t="shared" si="15"/>
        <v>19425.519596356644</v>
      </c>
    </row>
    <row r="25" spans="1:26" x14ac:dyDescent="0.2">
      <c r="A25" s="5">
        <v>2034</v>
      </c>
      <c r="B25" s="5">
        <v>16</v>
      </c>
      <c r="C25">
        <v>2.25</v>
      </c>
      <c r="D25">
        <v>0.25</v>
      </c>
      <c r="E25" s="40">
        <f t="shared" si="4"/>
        <v>40931.807005473456</v>
      </c>
      <c r="F25" s="24">
        <f t="shared" si="0"/>
        <v>92096.56576231528</v>
      </c>
      <c r="G25" s="14">
        <f t="shared" si="10"/>
        <v>57391.534998785995</v>
      </c>
      <c r="H25" s="14">
        <f t="shared" si="11"/>
        <v>6376.8372220873325</v>
      </c>
      <c r="I25">
        <v>1.45</v>
      </c>
      <c r="J25">
        <v>0.15</v>
      </c>
      <c r="K25" s="28">
        <f t="shared" si="5"/>
        <v>641264.97641908389</v>
      </c>
      <c r="L25" s="24">
        <f t="shared" si="1"/>
        <v>929834.21580767166</v>
      </c>
      <c r="M25" s="14">
        <f t="shared" si="12"/>
        <v>579441.94224700204</v>
      </c>
      <c r="N25" s="14">
        <f t="shared" si="13"/>
        <v>59942.269887620896</v>
      </c>
      <c r="O25">
        <v>0.2</v>
      </c>
      <c r="P25">
        <v>0.4</v>
      </c>
      <c r="Q25" s="28">
        <f t="shared" si="6"/>
        <v>1432613.2451915711</v>
      </c>
      <c r="R25" s="24">
        <f t="shared" si="2"/>
        <v>286522.64903831424</v>
      </c>
      <c r="S25" s="14">
        <f t="shared" si="8"/>
        <v>178551.44221844533</v>
      </c>
      <c r="T25" s="14">
        <f t="shared" si="14"/>
        <v>357102.88443689066</v>
      </c>
      <c r="U25">
        <v>15</v>
      </c>
      <c r="V25">
        <v>5.3</v>
      </c>
      <c r="W25" s="11">
        <f t="shared" si="7"/>
        <v>5823.8842793657332</v>
      </c>
      <c r="X25" s="14">
        <f t="shared" si="3"/>
        <v>87358.264190485992</v>
      </c>
      <c r="Y25" s="14">
        <f t="shared" si="9"/>
        <v>54438.782111167275</v>
      </c>
      <c r="Z25" s="14">
        <f t="shared" si="15"/>
        <v>19235.036345945773</v>
      </c>
    </row>
    <row r="26" spans="1:26" x14ac:dyDescent="0.2">
      <c r="A26" s="5">
        <v>2035</v>
      </c>
      <c r="B26" s="5">
        <v>17</v>
      </c>
      <c r="C26">
        <v>2.25</v>
      </c>
      <c r="D26">
        <v>0.25</v>
      </c>
      <c r="E26" s="40">
        <f t="shared" si="4"/>
        <v>41746.349964882378</v>
      </c>
      <c r="F26" s="24">
        <f t="shared" si="0"/>
        <v>93929.287420985347</v>
      </c>
      <c r="G26" s="14">
        <f t="shared" si="10"/>
        <v>56828.763636176533</v>
      </c>
      <c r="H26" s="14">
        <f t="shared" si="11"/>
        <v>6314.3070706862818</v>
      </c>
      <c r="I26">
        <v>1.45</v>
      </c>
      <c r="J26">
        <v>0.15</v>
      </c>
      <c r="K26" s="28">
        <f t="shared" si="5"/>
        <v>654026.14944982366</v>
      </c>
      <c r="L26" s="24">
        <f t="shared" si="1"/>
        <v>948337.91670224431</v>
      </c>
      <c r="M26" s="14">
        <f t="shared" si="12"/>
        <v>573760.03582302656</v>
      </c>
      <c r="N26" s="14">
        <f t="shared" si="13"/>
        <v>59354.486464451016</v>
      </c>
      <c r="O26">
        <v>0.2</v>
      </c>
      <c r="P26">
        <v>0.4</v>
      </c>
      <c r="Q26" s="28">
        <f t="shared" si="6"/>
        <v>1461122.2487708833</v>
      </c>
      <c r="R26" s="24">
        <f t="shared" si="2"/>
        <v>292224.44975417666</v>
      </c>
      <c r="S26" s="14">
        <f t="shared" si="8"/>
        <v>176800.59797921591</v>
      </c>
      <c r="T26" s="14">
        <f t="shared" si="14"/>
        <v>353601.19595843181</v>
      </c>
      <c r="U26">
        <v>15</v>
      </c>
      <c r="V26">
        <v>5.3</v>
      </c>
      <c r="W26" s="11">
        <f t="shared" si="7"/>
        <v>5939.7795765251112</v>
      </c>
      <c r="X26" s="14">
        <f t="shared" si="3"/>
        <v>89096.693647876673</v>
      </c>
      <c r="Y26" s="14">
        <f t="shared" si="9"/>
        <v>53904.964927358749</v>
      </c>
      <c r="Z26" s="14">
        <f t="shared" si="15"/>
        <v>19046.420941000088</v>
      </c>
    </row>
    <row r="27" spans="1:26" x14ac:dyDescent="0.2">
      <c r="A27" s="5">
        <v>2036</v>
      </c>
      <c r="B27" s="5">
        <v>18</v>
      </c>
      <c r="C27">
        <v>2.25</v>
      </c>
      <c r="D27">
        <v>0.25</v>
      </c>
      <c r="E27" s="40">
        <f t="shared" si="4"/>
        <v>42577.102329183537</v>
      </c>
      <c r="F27" s="24">
        <f t="shared" si="0"/>
        <v>95798.480240662961</v>
      </c>
      <c r="G27" s="14">
        <f t="shared" si="10"/>
        <v>56271.510711200433</v>
      </c>
      <c r="H27" s="14">
        <f t="shared" si="11"/>
        <v>6252.3900790222706</v>
      </c>
      <c r="I27">
        <v>1.45</v>
      </c>
      <c r="J27">
        <v>0.15</v>
      </c>
      <c r="K27" s="28">
        <f t="shared" si="5"/>
        <v>667041.26982387516</v>
      </c>
      <c r="L27" s="24">
        <f t="shared" si="1"/>
        <v>967209.84124461899</v>
      </c>
      <c r="M27" s="14">
        <f t="shared" si="12"/>
        <v>568133.84518049005</v>
      </c>
      <c r="N27" s="14">
        <f t="shared" si="13"/>
        <v>58772.466742809316</v>
      </c>
      <c r="O27">
        <v>0.2</v>
      </c>
      <c r="P27">
        <v>0.4</v>
      </c>
      <c r="Q27" s="28">
        <f t="shared" si="6"/>
        <v>1490198.581521424</v>
      </c>
      <c r="R27" s="24">
        <f t="shared" si="2"/>
        <v>298039.71630428481</v>
      </c>
      <c r="S27" s="14">
        <f t="shared" si="8"/>
        <v>175066.92221262361</v>
      </c>
      <c r="T27" s="14">
        <f t="shared" si="14"/>
        <v>350133.84442524723</v>
      </c>
      <c r="U27">
        <v>15</v>
      </c>
      <c r="V27">
        <v>5.3</v>
      </c>
      <c r="W27" s="11">
        <f t="shared" si="7"/>
        <v>6057.9811900979612</v>
      </c>
      <c r="X27" s="14">
        <f t="shared" si="3"/>
        <v>90869.717851469424</v>
      </c>
      <c r="Y27" s="14">
        <f t="shared" si="9"/>
        <v>53376.382261566207</v>
      </c>
      <c r="Z27" s="14">
        <f t="shared" si="15"/>
        <v>18859.655065753388</v>
      </c>
    </row>
    <row r="28" spans="1:26" x14ac:dyDescent="0.2">
      <c r="A28" s="5">
        <v>2037</v>
      </c>
      <c r="B28" s="5">
        <v>19</v>
      </c>
      <c r="C28">
        <v>2.25</v>
      </c>
      <c r="D28">
        <v>0.25</v>
      </c>
      <c r="E28" s="40">
        <f t="shared" si="4"/>
        <v>43424.386665534294</v>
      </c>
      <c r="F28" s="24">
        <f t="shared" si="0"/>
        <v>97704.869997452159</v>
      </c>
      <c r="G28" s="14">
        <f t="shared" si="10"/>
        <v>55719.722111022646</v>
      </c>
      <c r="H28" s="14">
        <f t="shared" si="11"/>
        <v>6191.0802345580723</v>
      </c>
      <c r="I28">
        <v>1.45</v>
      </c>
      <c r="J28">
        <v>0.15</v>
      </c>
      <c r="K28" s="28">
        <f t="shared" si="5"/>
        <v>680315.39109337027</v>
      </c>
      <c r="L28" s="24">
        <f t="shared" si="1"/>
        <v>986457.31708538684</v>
      </c>
      <c r="M28" s="14">
        <f t="shared" si="12"/>
        <v>562562.82398017647</v>
      </c>
      <c r="N28" s="14">
        <f t="shared" si="13"/>
        <v>58196.15420484585</v>
      </c>
      <c r="O28">
        <v>0.2</v>
      </c>
      <c r="P28">
        <v>0.4</v>
      </c>
      <c r="Q28" s="28">
        <f t="shared" si="6"/>
        <v>1519853.5332937003</v>
      </c>
      <c r="R28" s="24">
        <f t="shared" si="2"/>
        <v>303970.70665874006</v>
      </c>
      <c r="S28" s="14">
        <f t="shared" si="8"/>
        <v>173350.24656762602</v>
      </c>
      <c r="T28" s="14">
        <f t="shared" si="14"/>
        <v>346700.49313525204</v>
      </c>
      <c r="U28">
        <v>15</v>
      </c>
      <c r="V28">
        <v>5.3</v>
      </c>
      <c r="W28" s="11">
        <f t="shared" si="7"/>
        <v>6178.5350157809107</v>
      </c>
      <c r="X28" s="14">
        <f t="shared" si="3"/>
        <v>92678.025236713656</v>
      </c>
      <c r="Y28" s="14">
        <f t="shared" si="9"/>
        <v>52852.982785020744</v>
      </c>
      <c r="Z28" s="14">
        <f t="shared" si="15"/>
        <v>18674.720584040664</v>
      </c>
    </row>
    <row r="29" spans="1:26" x14ac:dyDescent="0.2">
      <c r="A29" s="5">
        <v>2038</v>
      </c>
      <c r="B29" s="5">
        <v>20</v>
      </c>
      <c r="C29">
        <v>2.25</v>
      </c>
      <c r="D29">
        <v>0.25</v>
      </c>
      <c r="E29" s="40">
        <f t="shared" si="4"/>
        <v>44288.531960178429</v>
      </c>
      <c r="F29" s="24">
        <f t="shared" si="0"/>
        <v>99649.196910401457</v>
      </c>
      <c r="G29" s="14">
        <f t="shared" si="10"/>
        <v>55173.344253429124</v>
      </c>
      <c r="H29" s="14">
        <f t="shared" si="11"/>
        <v>6130.3715837143482</v>
      </c>
      <c r="I29">
        <v>1.45</v>
      </c>
      <c r="J29">
        <v>0.15</v>
      </c>
      <c r="K29" s="28">
        <f t="shared" si="5"/>
        <v>693853.66737612837</v>
      </c>
      <c r="L29" s="24">
        <f t="shared" si="1"/>
        <v>1006087.8176953861</v>
      </c>
      <c r="M29" s="14">
        <f t="shared" si="12"/>
        <v>557046.43124017678</v>
      </c>
      <c r="N29" s="14">
        <f t="shared" si="13"/>
        <v>57625.492886914835</v>
      </c>
      <c r="O29">
        <v>0.2</v>
      </c>
      <c r="P29">
        <v>0.4</v>
      </c>
      <c r="Q29" s="28">
        <f t="shared" si="6"/>
        <v>1550098.6186062449</v>
      </c>
      <c r="R29" s="24">
        <f t="shared" si="2"/>
        <v>310019.72372124897</v>
      </c>
      <c r="S29" s="14">
        <f t="shared" si="8"/>
        <v>171650.40434400173</v>
      </c>
      <c r="T29" s="14">
        <f t="shared" si="14"/>
        <v>343300.80868800345</v>
      </c>
      <c r="U29">
        <v>15</v>
      </c>
      <c r="V29">
        <v>5.3</v>
      </c>
      <c r="W29" s="11">
        <f t="shared" si="7"/>
        <v>6301.4878625949514</v>
      </c>
      <c r="X29" s="14">
        <f t="shared" si="3"/>
        <v>94522.317938924272</v>
      </c>
      <c r="Y29" s="14">
        <f t="shared" si="9"/>
        <v>52334.715672274433</v>
      </c>
      <c r="Z29" s="14">
        <f t="shared" si="15"/>
        <v>18491.599537536964</v>
      </c>
    </row>
    <row r="30" spans="1:26" x14ac:dyDescent="0.2">
      <c r="A30" s="5">
        <v>2039</v>
      </c>
      <c r="B30" s="5">
        <v>21</v>
      </c>
      <c r="C30">
        <v>2.25</v>
      </c>
      <c r="D30">
        <v>0.25</v>
      </c>
      <c r="E30" s="40">
        <f t="shared" si="4"/>
        <v>45169.873746185978</v>
      </c>
      <c r="F30" s="24">
        <f t="shared" si="0"/>
        <v>101632.21592891845</v>
      </c>
      <c r="G30" s="14">
        <f t="shared" si="10"/>
        <v>54632.324081623665</v>
      </c>
      <c r="H30" s="14">
        <f t="shared" si="11"/>
        <v>6070.2582312915183</v>
      </c>
      <c r="I30">
        <v>1.45</v>
      </c>
      <c r="J30">
        <v>0.15</v>
      </c>
      <c r="K30" s="28">
        <f t="shared" si="5"/>
        <v>707661.35535691329</v>
      </c>
      <c r="L30" s="24">
        <f t="shared" si="1"/>
        <v>1026108.9652675242</v>
      </c>
      <c r="M30" s="14">
        <f t="shared" si="12"/>
        <v>551584.13128335564</v>
      </c>
      <c r="N30" s="14">
        <f t="shared" si="13"/>
        <v>57060.427374140243</v>
      </c>
      <c r="O30">
        <v>0.2</v>
      </c>
      <c r="P30">
        <v>0.4</v>
      </c>
      <c r="Q30" s="28">
        <f t="shared" si="6"/>
        <v>1580945.5811165092</v>
      </c>
      <c r="R30" s="24">
        <f t="shared" si="2"/>
        <v>316189.11622330185</v>
      </c>
      <c r="S30" s="14">
        <f t="shared" si="8"/>
        <v>169967.23047616251</v>
      </c>
      <c r="T30" s="14">
        <f t="shared" si="14"/>
        <v>339934.46095232503</v>
      </c>
      <c r="U30">
        <v>15</v>
      </c>
      <c r="V30">
        <v>5.3</v>
      </c>
      <c r="W30" s="11">
        <f t="shared" si="7"/>
        <v>6426.8874710605915</v>
      </c>
      <c r="X30" s="14">
        <f t="shared" si="3"/>
        <v>96403.312065908875</v>
      </c>
      <c r="Y30" s="14">
        <f t="shared" si="9"/>
        <v>51821.530596264769</v>
      </c>
      <c r="Z30" s="14">
        <f t="shared" si="15"/>
        <v>18310.274144013551</v>
      </c>
    </row>
    <row r="31" spans="1:26" x14ac:dyDescent="0.2">
      <c r="A31" s="5">
        <v>2040</v>
      </c>
      <c r="B31" s="5">
        <v>22</v>
      </c>
      <c r="C31">
        <v>2.25</v>
      </c>
      <c r="D31">
        <v>0.25</v>
      </c>
      <c r="E31" s="40">
        <f t="shared" si="4"/>
        <v>46068.754233735082</v>
      </c>
      <c r="F31" s="24">
        <f t="shared" si="0"/>
        <v>103654.69702590394</v>
      </c>
      <c r="G31" s="14">
        <f t="shared" si="10"/>
        <v>54096.609059075709</v>
      </c>
      <c r="H31" s="14">
        <f t="shared" si="11"/>
        <v>6010.7343398973007</v>
      </c>
      <c r="I31">
        <v>1.45</v>
      </c>
      <c r="J31">
        <v>0.15</v>
      </c>
      <c r="K31" s="28">
        <f t="shared" si="5"/>
        <v>721743.81632851588</v>
      </c>
      <c r="L31" s="24">
        <f t="shared" si="1"/>
        <v>1046528.533676348</v>
      </c>
      <c r="M31" s="14">
        <f t="shared" si="12"/>
        <v>546175.39368533436</v>
      </c>
      <c r="N31" s="14">
        <f t="shared" si="13"/>
        <v>56500.902795034592</v>
      </c>
      <c r="O31">
        <v>0.2</v>
      </c>
      <c r="P31">
        <v>0.4</v>
      </c>
      <c r="Q31" s="28">
        <f t="shared" si="6"/>
        <v>1612406.3981807278</v>
      </c>
      <c r="R31" s="24">
        <f t="shared" si="2"/>
        <v>322481.27963614557</v>
      </c>
      <c r="S31" s="14">
        <f t="shared" si="8"/>
        <v>168300.56151712441</v>
      </c>
      <c r="T31" s="14">
        <f t="shared" si="14"/>
        <v>336601.12303424883</v>
      </c>
      <c r="U31">
        <v>15</v>
      </c>
      <c r="V31">
        <v>5.3</v>
      </c>
      <c r="W31" s="11">
        <f t="shared" si="7"/>
        <v>6554.7825317346978</v>
      </c>
      <c r="X31" s="14">
        <f t="shared" si="3"/>
        <v>98321.737976020464</v>
      </c>
      <c r="Y31" s="14">
        <f t="shared" si="9"/>
        <v>51313.377723427606</v>
      </c>
      <c r="Z31" s="14">
        <f t="shared" si="15"/>
        <v>18130.726795611085</v>
      </c>
    </row>
    <row r="32" spans="1:26" x14ac:dyDescent="0.2">
      <c r="A32" s="5">
        <v>2041</v>
      </c>
      <c r="B32" s="5">
        <v>23</v>
      </c>
      <c r="C32">
        <v>2.25</v>
      </c>
      <c r="D32">
        <v>0.25</v>
      </c>
      <c r="E32" s="40">
        <f t="shared" si="4"/>
        <v>46985.52244298641</v>
      </c>
      <c r="F32" s="24">
        <f t="shared" si="0"/>
        <v>105717.42549671943</v>
      </c>
      <c r="G32" s="14">
        <f t="shared" si="10"/>
        <v>53566.147164418748</v>
      </c>
      <c r="H32" s="14">
        <f t="shared" si="11"/>
        <v>5951.7941293798604</v>
      </c>
      <c r="I32">
        <v>1.45</v>
      </c>
      <c r="J32">
        <v>0.15</v>
      </c>
      <c r="K32" s="28">
        <f t="shared" si="5"/>
        <v>736106.51827345334</v>
      </c>
      <c r="L32" s="24">
        <f t="shared" si="1"/>
        <v>1067354.4514965073</v>
      </c>
      <c r="M32" s="14">
        <f t="shared" si="12"/>
        <v>540819.69322298304</v>
      </c>
      <c r="N32" s="14">
        <f t="shared" si="13"/>
        <v>55946.864816170651</v>
      </c>
      <c r="O32">
        <v>0.2</v>
      </c>
      <c r="P32">
        <v>0.4</v>
      </c>
      <c r="Q32" s="28">
        <f t="shared" si="6"/>
        <v>1644493.2855045244</v>
      </c>
      <c r="R32" s="24">
        <f t="shared" si="2"/>
        <v>328898.65710090491</v>
      </c>
      <c r="S32" s="14">
        <f t="shared" si="8"/>
        <v>166650.2356226361</v>
      </c>
      <c r="T32" s="14">
        <f t="shared" si="14"/>
        <v>333300.4712452722</v>
      </c>
      <c r="U32">
        <v>15</v>
      </c>
      <c r="V32">
        <v>5.3</v>
      </c>
      <c r="W32" s="11">
        <f t="shared" si="7"/>
        <v>6685.2227041162187</v>
      </c>
      <c r="X32" s="14">
        <f t="shared" si="3"/>
        <v>100278.34056174327</v>
      </c>
      <c r="Y32" s="14">
        <f t="shared" si="9"/>
        <v>50810.20770885807</v>
      </c>
      <c r="Z32" s="14">
        <f t="shared" si="15"/>
        <v>17952.94005712985</v>
      </c>
    </row>
    <row r="33" spans="1:26" x14ac:dyDescent="0.2">
      <c r="A33" s="5">
        <v>2042</v>
      </c>
      <c r="B33" s="5">
        <v>24</v>
      </c>
      <c r="C33">
        <v>2.25</v>
      </c>
      <c r="D33">
        <v>0.25</v>
      </c>
      <c r="E33" s="40">
        <f t="shared" si="4"/>
        <v>47920.534339601843</v>
      </c>
      <c r="F33" s="24">
        <f t="shared" si="0"/>
        <v>107821.20226410415</v>
      </c>
      <c r="G33" s="14">
        <f t="shared" si="10"/>
        <v>53040.88688639873</v>
      </c>
      <c r="H33" s="14">
        <f t="shared" si="11"/>
        <v>5893.4318762665253</v>
      </c>
      <c r="I33">
        <v>1.45</v>
      </c>
      <c r="J33">
        <v>0.15</v>
      </c>
      <c r="K33" s="28">
        <f t="shared" si="5"/>
        <v>750755.03798709507</v>
      </c>
      <c r="L33" s="24">
        <f t="shared" si="1"/>
        <v>1088594.8050812879</v>
      </c>
      <c r="M33" s="14">
        <f t="shared" si="12"/>
        <v>535516.50982341799</v>
      </c>
      <c r="N33" s="14">
        <f t="shared" si="13"/>
        <v>55398.259636905299</v>
      </c>
      <c r="O33">
        <v>0.2</v>
      </c>
      <c r="P33">
        <v>0.4</v>
      </c>
      <c r="Q33" s="28">
        <f t="shared" si="6"/>
        <v>1677218.7018860644</v>
      </c>
      <c r="R33" s="24">
        <f t="shared" si="2"/>
        <v>335443.74037721287</v>
      </c>
      <c r="S33" s="14">
        <f t="shared" si="8"/>
        <v>165016.0925354627</v>
      </c>
      <c r="T33" s="14">
        <f t="shared" si="14"/>
        <v>330032.18507092539</v>
      </c>
      <c r="U33">
        <v>15</v>
      </c>
      <c r="V33">
        <v>5.3</v>
      </c>
      <c r="W33" s="11">
        <f t="shared" si="7"/>
        <v>6818.2586359281313</v>
      </c>
      <c r="X33" s="14">
        <f t="shared" si="3"/>
        <v>102273.87953892197</v>
      </c>
      <c r="Y33" s="14">
        <f t="shared" si="9"/>
        <v>50311.971691518789</v>
      </c>
      <c r="Z33" s="14">
        <f t="shared" si="15"/>
        <v>17776.89666433664</v>
      </c>
    </row>
    <row r="34" spans="1:26" x14ac:dyDescent="0.2">
      <c r="A34" s="5">
        <v>2043</v>
      </c>
      <c r="B34" s="5">
        <v>25</v>
      </c>
      <c r="C34">
        <v>2.25</v>
      </c>
      <c r="D34">
        <v>0.25</v>
      </c>
      <c r="E34" s="40">
        <f t="shared" si="4"/>
        <v>48874.152972959921</v>
      </c>
      <c r="F34" s="24">
        <f t="shared" si="0"/>
        <v>109966.84418915982</v>
      </c>
      <c r="G34" s="14">
        <f t="shared" si="10"/>
        <v>52520.77721887191</v>
      </c>
      <c r="H34" s="14">
        <f t="shared" si="11"/>
        <v>5835.64191320799</v>
      </c>
      <c r="I34">
        <v>1.45</v>
      </c>
      <c r="J34">
        <v>0.15</v>
      </c>
      <c r="K34" s="28">
        <f t="shared" si="5"/>
        <v>765695.06324303825</v>
      </c>
      <c r="L34" s="24">
        <f t="shared" si="1"/>
        <v>1110257.8417024054</v>
      </c>
      <c r="M34" s="14">
        <f t="shared" si="12"/>
        <v>530265.32851349888</v>
      </c>
      <c r="N34" s="14">
        <f t="shared" si="13"/>
        <v>54855.033984155067</v>
      </c>
      <c r="O34">
        <v>0.2</v>
      </c>
      <c r="P34">
        <v>0.4</v>
      </c>
      <c r="Q34" s="28">
        <f t="shared" si="6"/>
        <v>1710595.3540535972</v>
      </c>
      <c r="R34" s="24">
        <f t="shared" si="2"/>
        <v>342119.07081071945</v>
      </c>
      <c r="S34" s="14">
        <f t="shared" si="8"/>
        <v>163397.97356982372</v>
      </c>
      <c r="T34" s="14">
        <f t="shared" si="14"/>
        <v>326795.94713964744</v>
      </c>
      <c r="U34">
        <v>15</v>
      </c>
      <c r="V34">
        <v>5.3</v>
      </c>
      <c r="W34" s="11">
        <f t="shared" si="7"/>
        <v>6953.9419827831016</v>
      </c>
      <c r="X34" s="14">
        <f t="shared" si="3"/>
        <v>104309.12974174652</v>
      </c>
      <c r="Y34" s="14">
        <f t="shared" si="9"/>
        <v>49818.62128949516</v>
      </c>
      <c r="Z34" s="14">
        <f t="shared" si="15"/>
        <v>17602.579522288292</v>
      </c>
    </row>
    <row r="35" spans="1:26" x14ac:dyDescent="0.2">
      <c r="A35" s="5">
        <v>2044</v>
      </c>
      <c r="B35" s="5">
        <v>26</v>
      </c>
      <c r="C35">
        <v>2.25</v>
      </c>
      <c r="D35">
        <v>0.25</v>
      </c>
      <c r="E35" s="40">
        <f t="shared" si="4"/>
        <v>49846.748617121826</v>
      </c>
      <c r="F35" s="24">
        <f t="shared" si="0"/>
        <v>112155.18438852411</v>
      </c>
      <c r="G35" s="14">
        <f t="shared" si="10"/>
        <v>52005.767655851902</v>
      </c>
      <c r="H35" s="14">
        <f t="shared" si="11"/>
        <v>5778.4186284279886</v>
      </c>
      <c r="I35">
        <v>1.45</v>
      </c>
      <c r="J35">
        <v>0.15</v>
      </c>
      <c r="K35" s="28">
        <f t="shared" si="5"/>
        <v>780932.39500157477</v>
      </c>
      <c r="L35" s="24">
        <f t="shared" si="1"/>
        <v>1132351.9727522833</v>
      </c>
      <c r="M35" s="14">
        <f t="shared" si="12"/>
        <v>525065.63936982281</v>
      </c>
      <c r="N35" s="14">
        <f t="shared" si="13"/>
        <v>54317.135107223061</v>
      </c>
      <c r="O35">
        <v>0.2</v>
      </c>
      <c r="P35">
        <v>0.4</v>
      </c>
      <c r="Q35" s="28">
        <f t="shared" si="6"/>
        <v>1744636.2015992638</v>
      </c>
      <c r="R35" s="24">
        <f t="shared" si="2"/>
        <v>348927.24031985278</v>
      </c>
      <c r="S35" s="14">
        <f t="shared" si="8"/>
        <v>161795.72159598369</v>
      </c>
      <c r="T35" s="14">
        <f t="shared" si="14"/>
        <v>323591.44319196738</v>
      </c>
      <c r="U35">
        <v>15</v>
      </c>
      <c r="V35">
        <v>5.3</v>
      </c>
      <c r="W35" s="11">
        <f t="shared" si="7"/>
        <v>7092.325428240486</v>
      </c>
      <c r="X35" s="14">
        <f t="shared" si="3"/>
        <v>106384.88142360729</v>
      </c>
      <c r="Y35" s="14">
        <f t="shared" si="9"/>
        <v>49330.108595297199</v>
      </c>
      <c r="Z35" s="14">
        <f t="shared" si="15"/>
        <v>17429.971703671676</v>
      </c>
    </row>
    <row r="36" spans="1:26" x14ac:dyDescent="0.2">
      <c r="A36" s="5">
        <v>2045</v>
      </c>
      <c r="B36" s="5">
        <v>27</v>
      </c>
      <c r="C36">
        <v>2.25</v>
      </c>
      <c r="D36">
        <v>0.25</v>
      </c>
      <c r="E36" s="40">
        <f t="shared" si="4"/>
        <v>50838.698914602552</v>
      </c>
      <c r="F36" s="24">
        <f t="shared" si="0"/>
        <v>114387.07255785575</v>
      </c>
      <c r="G36" s="14">
        <f t="shared" si="10"/>
        <v>51495.808186605202</v>
      </c>
      <c r="H36" s="14">
        <f t="shared" si="11"/>
        <v>5721.7564651783559</v>
      </c>
      <c r="I36">
        <v>1.45</v>
      </c>
      <c r="J36">
        <v>0.15</v>
      </c>
      <c r="K36" s="28">
        <f t="shared" si="5"/>
        <v>796472.94966210611</v>
      </c>
      <c r="L36" s="24">
        <f t="shared" si="1"/>
        <v>1154885.7770100539</v>
      </c>
      <c r="M36" s="14">
        <f t="shared" si="12"/>
        <v>519916.93746920623</v>
      </c>
      <c r="N36" s="14">
        <f t="shared" si="13"/>
        <v>53784.510772676505</v>
      </c>
      <c r="O36">
        <v>0.2</v>
      </c>
      <c r="P36">
        <v>0.4</v>
      </c>
      <c r="Q36" s="28">
        <f t="shared" si="6"/>
        <v>1779354.4620110893</v>
      </c>
      <c r="R36" s="24">
        <f t="shared" si="2"/>
        <v>355870.8924022179</v>
      </c>
      <c r="S36" s="14">
        <f t="shared" si="8"/>
        <v>160209.18102499397</v>
      </c>
      <c r="T36" s="14">
        <f t="shared" si="14"/>
        <v>320418.36204998795</v>
      </c>
      <c r="U36">
        <v>15</v>
      </c>
      <c r="V36">
        <v>5.3</v>
      </c>
      <c r="W36" s="11">
        <f t="shared" si="7"/>
        <v>7233.4627042624716</v>
      </c>
      <c r="X36" s="14">
        <f t="shared" si="3"/>
        <v>108501.94056393707</v>
      </c>
      <c r="Y36" s="14">
        <f t="shared" si="9"/>
        <v>48846.386171207392</v>
      </c>
      <c r="Z36" s="14">
        <f t="shared" si="15"/>
        <v>17259.056447159946</v>
      </c>
    </row>
    <row r="37" spans="1:26" x14ac:dyDescent="0.2">
      <c r="A37" s="5">
        <v>2046</v>
      </c>
      <c r="B37" s="5">
        <v>28</v>
      </c>
      <c r="C37">
        <v>2.25</v>
      </c>
      <c r="D37">
        <v>0.25</v>
      </c>
      <c r="E37" s="40">
        <f t="shared" si="4"/>
        <v>51850.389023003147</v>
      </c>
      <c r="F37" s="24">
        <f t="shared" si="0"/>
        <v>116663.37530175709</v>
      </c>
      <c r="G37" s="14">
        <f t="shared" si="10"/>
        <v>50990.849290794809</v>
      </c>
      <c r="H37" s="14">
        <f t="shared" si="11"/>
        <v>5665.6499211994224</v>
      </c>
      <c r="I37">
        <v>1.45</v>
      </c>
      <c r="J37">
        <v>0.15</v>
      </c>
      <c r="K37" s="28">
        <f t="shared" si="5"/>
        <v>812322.76136038208</v>
      </c>
      <c r="L37" s="24">
        <f t="shared" si="1"/>
        <v>1177868.0039725539</v>
      </c>
      <c r="M37" s="14">
        <f t="shared" si="12"/>
        <v>514818.72283965378</v>
      </c>
      <c r="N37" s="14">
        <f t="shared" si="13"/>
        <v>53257.109259274534</v>
      </c>
      <c r="O37">
        <v>0.2</v>
      </c>
      <c r="P37">
        <v>0.4</v>
      </c>
      <c r="Q37" s="28">
        <f t="shared" si="6"/>
        <v>1814763.61580511</v>
      </c>
      <c r="R37" s="24">
        <f t="shared" si="2"/>
        <v>362952.723161022</v>
      </c>
      <c r="S37" s="14">
        <f t="shared" si="8"/>
        <v>158638.19779358382</v>
      </c>
      <c r="T37" s="14">
        <f t="shared" si="14"/>
        <v>317276.39558716764</v>
      </c>
      <c r="U37">
        <v>15</v>
      </c>
      <c r="V37">
        <v>5.3</v>
      </c>
      <c r="W37" s="11">
        <f t="shared" si="7"/>
        <v>7377.4086120772954</v>
      </c>
      <c r="X37" s="14">
        <f t="shared" si="3"/>
        <v>110661.12918115943</v>
      </c>
      <c r="Y37" s="14">
        <f t="shared" si="9"/>
        <v>48367.407044674197</v>
      </c>
      <c r="Z37" s="14">
        <f t="shared" si="15"/>
        <v>17089.817155784884</v>
      </c>
    </row>
    <row r="38" spans="1:26" x14ac:dyDescent="0.2">
      <c r="A38" s="5">
        <v>2047</v>
      </c>
      <c r="B38" s="5">
        <v>29</v>
      </c>
      <c r="C38">
        <v>2.25</v>
      </c>
      <c r="D38">
        <v>0.25</v>
      </c>
      <c r="E38" s="40">
        <f t="shared" si="4"/>
        <v>52882.211764560911</v>
      </c>
      <c r="F38" s="24">
        <f t="shared" si="0"/>
        <v>118984.97647026205</v>
      </c>
      <c r="G38" s="14">
        <f t="shared" si="10"/>
        <v>50490.84193367148</v>
      </c>
      <c r="H38" s="14">
        <f t="shared" si="11"/>
        <v>5610.0935481857205</v>
      </c>
      <c r="I38">
        <v>1.45</v>
      </c>
      <c r="J38">
        <v>0.15</v>
      </c>
      <c r="K38" s="28">
        <f t="shared" si="5"/>
        <v>828487.98431145365</v>
      </c>
      <c r="L38" s="24">
        <f t="shared" si="1"/>
        <v>1201307.5772516078</v>
      </c>
      <c r="M38" s="14">
        <f t="shared" si="12"/>
        <v>509770.50041180872</v>
      </c>
      <c r="N38" s="14">
        <f t="shared" si="13"/>
        <v>52734.879352945725</v>
      </c>
      <c r="O38">
        <v>0.2</v>
      </c>
      <c r="P38">
        <v>0.4</v>
      </c>
      <c r="Q38" s="28">
        <f t="shared" si="6"/>
        <v>1850877.4117596317</v>
      </c>
      <c r="R38" s="24">
        <f t="shared" si="2"/>
        <v>370175.48235192639</v>
      </c>
      <c r="S38" s="14">
        <f t="shared" si="8"/>
        <v>157082.61934920019</v>
      </c>
      <c r="T38" s="14">
        <f t="shared" si="14"/>
        <v>314165.23869840038</v>
      </c>
      <c r="U38">
        <v>15</v>
      </c>
      <c r="V38">
        <v>5.3</v>
      </c>
      <c r="W38" s="11">
        <f t="shared" si="7"/>
        <v>7524.2190434576341</v>
      </c>
      <c r="X38" s="14">
        <f t="shared" si="3"/>
        <v>112863.28565186451</v>
      </c>
      <c r="Y38" s="14">
        <f t="shared" si="9"/>
        <v>47893.124703750706</v>
      </c>
      <c r="Z38" s="14">
        <f t="shared" si="15"/>
        <v>16922.237395325246</v>
      </c>
    </row>
    <row r="39" spans="1:26" x14ac:dyDescent="0.2">
      <c r="A39" s="5">
        <v>2048</v>
      </c>
      <c r="B39" s="5">
        <v>30</v>
      </c>
      <c r="C39">
        <v>2.25</v>
      </c>
      <c r="D39">
        <v>0.25</v>
      </c>
      <c r="E39" s="40">
        <f t="shared" si="4"/>
        <v>53934.567778675671</v>
      </c>
      <c r="F39" s="24">
        <f t="shared" si="0"/>
        <v>121352.77750202027</v>
      </c>
      <c r="G39" s="14">
        <f t="shared" si="10"/>
        <v>49995.737561312184</v>
      </c>
      <c r="H39" s="14">
        <f t="shared" si="11"/>
        <v>5555.0819512569087</v>
      </c>
      <c r="I39">
        <v>1.45</v>
      </c>
      <c r="J39">
        <v>0.15</v>
      </c>
      <c r="K39" s="28">
        <f t="shared" si="5"/>
        <v>844974.89519925159</v>
      </c>
      <c r="L39" s="24">
        <f t="shared" si="1"/>
        <v>1225213.5980389148</v>
      </c>
      <c r="M39" s="14">
        <f t="shared" si="12"/>
        <v>504771.77997087745</v>
      </c>
      <c r="N39" s="14">
        <f t="shared" si="13"/>
        <v>52217.770341814903</v>
      </c>
      <c r="O39">
        <v>0.2</v>
      </c>
      <c r="P39">
        <v>0.4</v>
      </c>
      <c r="Q39" s="28">
        <f t="shared" si="6"/>
        <v>1887709.8722536485</v>
      </c>
      <c r="R39" s="24">
        <f t="shared" si="2"/>
        <v>377541.97445072973</v>
      </c>
      <c r="S39" s="14">
        <f t="shared" si="8"/>
        <v>155542.29463519345</v>
      </c>
      <c r="T39" s="14">
        <f t="shared" si="14"/>
        <v>311084.5892703869</v>
      </c>
      <c r="U39">
        <v>15</v>
      </c>
      <c r="V39">
        <v>5.3</v>
      </c>
      <c r="W39" s="11">
        <f t="shared" si="7"/>
        <v>7673.951002422441</v>
      </c>
      <c r="X39" s="14">
        <f t="shared" si="3"/>
        <v>115109.26503633661</v>
      </c>
      <c r="Y39" s="14">
        <f t="shared" si="9"/>
        <v>47423.493092578006</v>
      </c>
      <c r="Z39" s="14">
        <f t="shared" si="15"/>
        <v>16756.300892710897</v>
      </c>
    </row>
    <row r="40" spans="1:26" x14ac:dyDescent="0.2">
      <c r="A40" s="5">
        <v>2049</v>
      </c>
      <c r="B40" s="5">
        <v>31</v>
      </c>
      <c r="C40">
        <v>2.25</v>
      </c>
      <c r="D40">
        <v>0.25</v>
      </c>
      <c r="E40" s="40">
        <f t="shared" si="4"/>
        <v>55007.865677471316</v>
      </c>
      <c r="F40" s="24">
        <f t="shared" si="0"/>
        <v>123767.69777431047</v>
      </c>
      <c r="G40" s="14">
        <f t="shared" si="10"/>
        <v>49505.48809590513</v>
      </c>
      <c r="H40" s="14">
        <f t="shared" si="11"/>
        <v>5500.6097884339033</v>
      </c>
      <c r="I40">
        <v>1.45</v>
      </c>
      <c r="J40">
        <v>0.15</v>
      </c>
      <c r="K40" s="28">
        <f t="shared" si="5"/>
        <v>861789.89561371668</v>
      </c>
      <c r="L40" s="24">
        <f t="shared" si="1"/>
        <v>1249595.3486398892</v>
      </c>
      <c r="M40" s="14">
        <f t="shared" si="12"/>
        <v>499822.07610902697</v>
      </c>
      <c r="N40" s="14">
        <f t="shared" si="13"/>
        <v>51705.732011278647</v>
      </c>
      <c r="O40">
        <v>0.2</v>
      </c>
      <c r="P40">
        <v>0.4</v>
      </c>
      <c r="Q40" s="28">
        <f t="shared" si="6"/>
        <v>1925275.2987114962</v>
      </c>
      <c r="R40" s="24">
        <f t="shared" si="2"/>
        <v>385055.05974229926</v>
      </c>
      <c r="S40" s="14">
        <f t="shared" si="8"/>
        <v>154017.07407614929</v>
      </c>
      <c r="T40" s="14">
        <f t="shared" si="14"/>
        <v>308034.14815229859</v>
      </c>
      <c r="U40">
        <v>15</v>
      </c>
      <c r="V40">
        <v>5.3</v>
      </c>
      <c r="W40" s="11">
        <f t="shared" si="7"/>
        <v>7826.6626273706479</v>
      </c>
      <c r="X40" s="14">
        <f t="shared" si="3"/>
        <v>117399.93941055972</v>
      </c>
      <c r="Y40" s="14">
        <f t="shared" si="9"/>
        <v>46958.466606912909</v>
      </c>
      <c r="Z40" s="14">
        <f t="shared" si="15"/>
        <v>16591.991534442561</v>
      </c>
    </row>
    <row r="41" spans="1:26" x14ac:dyDescent="0.2">
      <c r="A41" s="5">
        <v>2050</v>
      </c>
      <c r="B41" s="5">
        <v>32</v>
      </c>
      <c r="C41">
        <v>2.25</v>
      </c>
      <c r="D41">
        <v>0.25</v>
      </c>
      <c r="E41" s="40">
        <f t="shared" si="4"/>
        <v>56102.522204452995</v>
      </c>
      <c r="F41" s="24">
        <f t="shared" si="0"/>
        <v>126230.67496001924</v>
      </c>
      <c r="G41" s="14">
        <f t="shared" si="10"/>
        <v>49020.045931081215</v>
      </c>
      <c r="H41" s="14">
        <f t="shared" si="11"/>
        <v>5446.6717701201351</v>
      </c>
      <c r="I41">
        <v>1.45</v>
      </c>
      <c r="J41">
        <v>0.15</v>
      </c>
      <c r="K41" s="28">
        <f t="shared" si="5"/>
        <v>878939.51453642966</v>
      </c>
      <c r="L41" s="24">
        <f t="shared" si="1"/>
        <v>1274462.296077823</v>
      </c>
      <c r="M41" s="14">
        <f t="shared" si="12"/>
        <v>494920.90817824926</v>
      </c>
      <c r="N41" s="14">
        <f t="shared" si="13"/>
        <v>51198.714639129226</v>
      </c>
      <c r="O41">
        <v>0.2</v>
      </c>
      <c r="P41">
        <v>0.4</v>
      </c>
      <c r="Q41" s="28">
        <f t="shared" si="6"/>
        <v>1963588.277155855</v>
      </c>
      <c r="R41" s="24">
        <f t="shared" si="2"/>
        <v>392717.65543117101</v>
      </c>
      <c r="S41" s="14">
        <f t="shared" ref="S41:S72" si="16">R41/(1.03^B41)</f>
        <v>152506.80956336379</v>
      </c>
      <c r="T41" s="14">
        <f t="shared" si="14"/>
        <v>305013.61912672757</v>
      </c>
      <c r="U41">
        <v>15</v>
      </c>
      <c r="V41">
        <v>5.3</v>
      </c>
      <c r="W41" s="11">
        <f t="shared" si="7"/>
        <v>7982.4132136553244</v>
      </c>
      <c r="X41" s="14">
        <f t="shared" si="3"/>
        <v>119736.19820482987</v>
      </c>
      <c r="Y41" s="14">
        <f t="shared" ref="Y41:Y72" si="17">X41/(1.03^B41)</f>
        <v>46498.000089699512</v>
      </c>
      <c r="Z41" s="14">
        <f t="shared" si="15"/>
        <v>16429.293365027159</v>
      </c>
    </row>
    <row r="42" spans="1:26" x14ac:dyDescent="0.2">
      <c r="A42" s="5">
        <v>2051</v>
      </c>
      <c r="B42" s="5">
        <v>33</v>
      </c>
      <c r="C42">
        <v>2.25</v>
      </c>
      <c r="D42">
        <v>0.25</v>
      </c>
      <c r="E42" s="40">
        <f t="shared" si="4"/>
        <v>57218.962396321607</v>
      </c>
      <c r="F42" s="24">
        <f t="shared" si="0"/>
        <v>128742.66539172361</v>
      </c>
      <c r="G42" s="14">
        <f t="shared" si="10"/>
        <v>48539.363927290993</v>
      </c>
      <c r="H42" s="14">
        <f t="shared" si="11"/>
        <v>5393.2626585878888</v>
      </c>
      <c r="I42">
        <v>1.45</v>
      </c>
      <c r="J42">
        <v>0.15</v>
      </c>
      <c r="K42" s="28">
        <f t="shared" si="5"/>
        <v>896430.41087570461</v>
      </c>
      <c r="L42" s="24">
        <f t="shared" si="1"/>
        <v>1299824.0957697716</v>
      </c>
      <c r="M42" s="14">
        <f t="shared" si="12"/>
        <v>490067.80024368578</v>
      </c>
      <c r="N42" s="14">
        <f t="shared" si="13"/>
        <v>50696.668990726117</v>
      </c>
      <c r="O42">
        <v>0.2</v>
      </c>
      <c r="P42">
        <v>0.4</v>
      </c>
      <c r="Q42" s="28">
        <f t="shared" si="6"/>
        <v>2002663.6838712567</v>
      </c>
      <c r="R42" s="24">
        <f t="shared" si="2"/>
        <v>400532.73677425133</v>
      </c>
      <c r="S42" s="14">
        <f t="shared" si="16"/>
        <v>151011.35444046091</v>
      </c>
      <c r="T42" s="14">
        <f t="shared" si="14"/>
        <v>302022.70888092183</v>
      </c>
      <c r="U42">
        <v>15</v>
      </c>
      <c r="V42">
        <v>5.3</v>
      </c>
      <c r="W42" s="11">
        <f t="shared" si="7"/>
        <v>8141.2632366070657</v>
      </c>
      <c r="X42" s="14">
        <f t="shared" si="3"/>
        <v>122118.94854910599</v>
      </c>
      <c r="Y42" s="14">
        <f t="shared" si="17"/>
        <v>46042.048826684011</v>
      </c>
      <c r="Z42" s="14">
        <f t="shared" si="15"/>
        <v>16268.19058542835</v>
      </c>
    </row>
    <row r="43" spans="1:26" x14ac:dyDescent="0.2">
      <c r="A43" s="5">
        <v>2052</v>
      </c>
      <c r="B43" s="5">
        <v>34</v>
      </c>
      <c r="C43">
        <v>2.25</v>
      </c>
      <c r="D43">
        <v>0.25</v>
      </c>
      <c r="E43" s="40">
        <f t="shared" si="4"/>
        <v>58357.619748008408</v>
      </c>
      <c r="F43" s="24">
        <f t="shared" si="0"/>
        <v>131304.64443301893</v>
      </c>
      <c r="G43" s="14">
        <f t="shared" si="10"/>
        <v>48063.395407227283</v>
      </c>
      <c r="H43" s="14">
        <f t="shared" si="11"/>
        <v>5340.3772674696975</v>
      </c>
      <c r="I43">
        <v>1.45</v>
      </c>
      <c r="J43">
        <v>0.15</v>
      </c>
      <c r="K43" s="28">
        <f t="shared" si="5"/>
        <v>914269.37605213118</v>
      </c>
      <c r="L43" s="24">
        <f t="shared" si="1"/>
        <v>1325690.5952755902</v>
      </c>
      <c r="M43" s="14">
        <f t="shared" si="12"/>
        <v>485262.28103741287</v>
      </c>
      <c r="N43" s="14">
        <f t="shared" si="13"/>
        <v>50199.546314215127</v>
      </c>
      <c r="O43">
        <v>0.2</v>
      </c>
      <c r="P43">
        <v>0.4</v>
      </c>
      <c r="Q43" s="28">
        <f t="shared" si="6"/>
        <v>2042516.6911802946</v>
      </c>
      <c r="R43" s="24">
        <f t="shared" si="2"/>
        <v>408503.33823605895</v>
      </c>
      <c r="S43" s="14">
        <f t="shared" si="16"/>
        <v>149530.56348915157</v>
      </c>
      <c r="T43" s="14">
        <f t="shared" si="14"/>
        <v>299061.12697830313</v>
      </c>
      <c r="U43">
        <v>15</v>
      </c>
      <c r="V43">
        <v>5.3</v>
      </c>
      <c r="W43" s="11">
        <f t="shared" si="7"/>
        <v>8303.274375015546</v>
      </c>
      <c r="X43" s="14">
        <f t="shared" si="3"/>
        <v>124549.11562523319</v>
      </c>
      <c r="Y43" s="14">
        <f t="shared" si="17"/>
        <v>45590.568542072841</v>
      </c>
      <c r="Z43" s="14">
        <f t="shared" si="15"/>
        <v>16108.667551532404</v>
      </c>
    </row>
    <row r="44" spans="1:26" x14ac:dyDescent="0.2">
      <c r="A44" s="5">
        <v>2053</v>
      </c>
      <c r="B44" s="5">
        <v>35</v>
      </c>
      <c r="C44">
        <v>2.25</v>
      </c>
      <c r="D44">
        <v>0.25</v>
      </c>
      <c r="E44" s="40">
        <f t="shared" si="4"/>
        <v>59518.936380993779</v>
      </c>
      <c r="F44" s="24">
        <f t="shared" si="0"/>
        <v>133917.60685723601</v>
      </c>
      <c r="G44" s="14">
        <f t="shared" si="10"/>
        <v>47592.094151292331</v>
      </c>
      <c r="H44" s="14">
        <f t="shared" si="11"/>
        <v>5288.0104612547029</v>
      </c>
      <c r="I44">
        <v>1.45</v>
      </c>
      <c r="J44">
        <v>0.15</v>
      </c>
      <c r="K44" s="28">
        <f t="shared" si="5"/>
        <v>932463.33663556864</v>
      </c>
      <c r="L44" s="24">
        <f t="shared" si="1"/>
        <v>1352071.8381215746</v>
      </c>
      <c r="M44" s="14">
        <f t="shared" si="12"/>
        <v>480503.88391267706</v>
      </c>
      <c r="N44" s="14">
        <f t="shared" si="13"/>
        <v>49707.298335794178</v>
      </c>
      <c r="O44">
        <v>0.2</v>
      </c>
      <c r="P44">
        <v>0.4</v>
      </c>
      <c r="Q44" s="28">
        <f t="shared" si="6"/>
        <v>2083162.7733347826</v>
      </c>
      <c r="R44" s="24">
        <f t="shared" si="2"/>
        <v>416632.55466695654</v>
      </c>
      <c r="S44" s="14">
        <f t="shared" si="16"/>
        <v>148064.29291513172</v>
      </c>
      <c r="T44" s="14">
        <f t="shared" si="14"/>
        <v>296128.58583026344</v>
      </c>
      <c r="U44">
        <v>15</v>
      </c>
      <c r="V44">
        <v>5.3</v>
      </c>
      <c r="W44" s="11">
        <f t="shared" si="7"/>
        <v>8468.5095350783558</v>
      </c>
      <c r="X44" s="14">
        <f t="shared" si="3"/>
        <v>127027.64302617534</v>
      </c>
      <c r="Y44" s="14">
        <f t="shared" si="17"/>
        <v>45143.515394233094</v>
      </c>
      <c r="Z44" s="14">
        <f t="shared" si="15"/>
        <v>15950.708772629025</v>
      </c>
    </row>
    <row r="45" spans="1:26" x14ac:dyDescent="0.2">
      <c r="A45" s="5">
        <v>2054</v>
      </c>
      <c r="B45" s="5">
        <v>36</v>
      </c>
      <c r="C45">
        <v>2.25</v>
      </c>
      <c r="D45">
        <v>0.25</v>
      </c>
      <c r="E45" s="40">
        <f t="shared" si="4"/>
        <v>60703.363214975558</v>
      </c>
      <c r="F45" s="24">
        <f t="shared" si="0"/>
        <v>136582.56723369501</v>
      </c>
      <c r="G45" s="14">
        <f t="shared" si="10"/>
        <v>47125.414393109757</v>
      </c>
      <c r="H45" s="14">
        <f t="shared" si="11"/>
        <v>5236.157154789973</v>
      </c>
      <c r="I45">
        <v>1.45</v>
      </c>
      <c r="J45">
        <v>0.15</v>
      </c>
      <c r="K45" s="28">
        <f t="shared" si="5"/>
        <v>951019.35703461652</v>
      </c>
      <c r="L45" s="24">
        <f t="shared" si="1"/>
        <v>1378978.067700194</v>
      </c>
      <c r="M45" s="14">
        <f t="shared" si="12"/>
        <v>475792.14679858193</v>
      </c>
      <c r="N45" s="14">
        <f t="shared" si="13"/>
        <v>49219.877255025705</v>
      </c>
      <c r="O45">
        <v>0.2</v>
      </c>
      <c r="P45">
        <v>0.4</v>
      </c>
      <c r="Q45" s="28">
        <f t="shared" si="6"/>
        <v>2124617.7125241449</v>
      </c>
      <c r="R45" s="24">
        <f t="shared" si="2"/>
        <v>424923.54250482901</v>
      </c>
      <c r="S45" s="14">
        <f t="shared" si="16"/>
        <v>146612.40033411927</v>
      </c>
      <c r="T45" s="14">
        <f t="shared" si="14"/>
        <v>293224.80066823855</v>
      </c>
      <c r="U45">
        <v>15</v>
      </c>
      <c r="V45">
        <v>5.3</v>
      </c>
      <c r="W45" s="11">
        <f t="shared" si="7"/>
        <v>8637.0328748264146</v>
      </c>
      <c r="X45" s="14">
        <f t="shared" si="3"/>
        <v>129555.49312239622</v>
      </c>
      <c r="Y45" s="14">
        <f t="shared" si="17"/>
        <v>44700.845971435272</v>
      </c>
      <c r="Z45" s="14">
        <f t="shared" si="15"/>
        <v>15794.298909907127</v>
      </c>
    </row>
    <row r="46" spans="1:26" x14ac:dyDescent="0.2">
      <c r="A46" s="5">
        <v>2055</v>
      </c>
      <c r="B46" s="5">
        <v>37</v>
      </c>
      <c r="C46">
        <v>2.25</v>
      </c>
      <c r="D46">
        <v>0.25</v>
      </c>
      <c r="E46" s="40">
        <f t="shared" si="4"/>
        <v>61911.36014295357</v>
      </c>
      <c r="F46" s="24">
        <f t="shared" si="0"/>
        <v>139300.56032164552</v>
      </c>
      <c r="G46" s="14">
        <f t="shared" si="10"/>
        <v>46663.310815080236</v>
      </c>
      <c r="H46" s="14">
        <f t="shared" si="11"/>
        <v>5184.8123127866929</v>
      </c>
      <c r="I46">
        <v>1.45</v>
      </c>
      <c r="J46">
        <v>0.15</v>
      </c>
      <c r="K46" s="28">
        <f t="shared" si="5"/>
        <v>969944.64223960543</v>
      </c>
      <c r="L46" s="24">
        <f t="shared" si="1"/>
        <v>1406419.7312474279</v>
      </c>
      <c r="M46" s="14">
        <f t="shared" si="12"/>
        <v>471126.61215521727</v>
      </c>
      <c r="N46" s="14">
        <f t="shared" si="13"/>
        <v>48737.235740194883</v>
      </c>
      <c r="O46">
        <v>0.2</v>
      </c>
      <c r="P46">
        <v>0.4</v>
      </c>
      <c r="Q46" s="28">
        <f t="shared" si="6"/>
        <v>2166897.6050033756</v>
      </c>
      <c r="R46" s="24">
        <f t="shared" si="2"/>
        <v>433379.52100067516</v>
      </c>
      <c r="S46" s="14">
        <f t="shared" si="16"/>
        <v>145174.74475802746</v>
      </c>
      <c r="T46" s="14">
        <f t="shared" si="14"/>
        <v>290349.48951605492</v>
      </c>
      <c r="U46">
        <v>15</v>
      </c>
      <c r="V46">
        <v>5.3</v>
      </c>
      <c r="W46" s="11">
        <f t="shared" si="7"/>
        <v>8808.9098290354614</v>
      </c>
      <c r="X46" s="14">
        <f t="shared" si="3"/>
        <v>132133.64743553192</v>
      </c>
      <c r="Y46" s="14">
        <f t="shared" si="17"/>
        <v>44262.517287637718</v>
      </c>
      <c r="Z46" s="14">
        <f t="shared" si="15"/>
        <v>15639.422774965327</v>
      </c>
    </row>
    <row r="47" spans="1:26" x14ac:dyDescent="0.2">
      <c r="A47" s="5">
        <v>2056</v>
      </c>
      <c r="B47" s="5">
        <v>38</v>
      </c>
      <c r="C47">
        <v>2.25</v>
      </c>
      <c r="D47">
        <v>0.25</v>
      </c>
      <c r="E47" s="40">
        <f t="shared" si="4"/>
        <v>63143.396209798346</v>
      </c>
      <c r="F47" s="24">
        <f t="shared" si="0"/>
        <v>142072.64147204626</v>
      </c>
      <c r="G47" s="14">
        <f t="shared" si="10"/>
        <v>46205.7385439809</v>
      </c>
      <c r="H47" s="14">
        <f t="shared" si="11"/>
        <v>5133.9709493312121</v>
      </c>
      <c r="I47">
        <v>1.45</v>
      </c>
      <c r="J47">
        <v>0.15</v>
      </c>
      <c r="K47" s="28">
        <f t="shared" si="5"/>
        <v>989246.54062017356</v>
      </c>
      <c r="L47" s="24">
        <f t="shared" si="1"/>
        <v>1434407.4838992516</v>
      </c>
      <c r="M47" s="14">
        <f t="shared" si="12"/>
        <v>466506.82692922914</v>
      </c>
      <c r="N47" s="14">
        <f t="shared" si="13"/>
        <v>48259.326923713365</v>
      </c>
      <c r="O47">
        <v>0.2</v>
      </c>
      <c r="P47">
        <v>0.4</v>
      </c>
      <c r="Q47" s="28">
        <f t="shared" si="6"/>
        <v>2210018.8673429429</v>
      </c>
      <c r="R47" s="24">
        <f t="shared" si="2"/>
        <v>442003.7734685886</v>
      </c>
      <c r="S47" s="14">
        <f t="shared" si="16"/>
        <v>143751.186581274</v>
      </c>
      <c r="T47" s="14">
        <f t="shared" si="14"/>
        <v>287502.373162548</v>
      </c>
      <c r="U47">
        <v>15</v>
      </c>
      <c r="V47">
        <v>5.3</v>
      </c>
      <c r="W47" s="11">
        <f t="shared" si="7"/>
        <v>8984.2071346332668</v>
      </c>
      <c r="X47" s="14">
        <f t="shared" si="3"/>
        <v>134763.107019499</v>
      </c>
      <c r="Y47" s="14">
        <f t="shared" si="17"/>
        <v>43828.486778312334</v>
      </c>
      <c r="Z47" s="14">
        <f t="shared" si="15"/>
        <v>15486.065328337023</v>
      </c>
    </row>
    <row r="48" spans="1:26" x14ac:dyDescent="0.2">
      <c r="A48" s="5">
        <v>2057</v>
      </c>
      <c r="B48" s="5">
        <v>39</v>
      </c>
      <c r="C48">
        <v>2.25</v>
      </c>
      <c r="D48">
        <v>0.25</v>
      </c>
      <c r="E48" s="40">
        <f t="shared" si="4"/>
        <v>64399.949794373337</v>
      </c>
      <c r="F48" s="24">
        <f t="shared" si="0"/>
        <v>144899.88703734</v>
      </c>
      <c r="G48" s="14">
        <f t="shared" si="10"/>
        <v>45752.653146607881</v>
      </c>
      <c r="H48" s="14">
        <f t="shared" si="11"/>
        <v>5083.6281274008761</v>
      </c>
      <c r="I48">
        <v>1.45</v>
      </c>
      <c r="J48">
        <v>0.15</v>
      </c>
      <c r="K48" s="28">
        <f t="shared" si="5"/>
        <v>1008932.5467785151</v>
      </c>
      <c r="L48" s="24">
        <f t="shared" si="1"/>
        <v>1462952.1928288469</v>
      </c>
      <c r="M48" s="14">
        <f t="shared" si="12"/>
        <v>461932.34250982606</v>
      </c>
      <c r="N48" s="14">
        <f t="shared" si="13"/>
        <v>47786.104397568211</v>
      </c>
      <c r="O48">
        <v>0.2</v>
      </c>
      <c r="P48">
        <v>0.4</v>
      </c>
      <c r="Q48" s="28">
        <f t="shared" si="6"/>
        <v>2253998.2428030674</v>
      </c>
      <c r="R48" s="24">
        <f t="shared" si="2"/>
        <v>450799.64856061351</v>
      </c>
      <c r="S48" s="14">
        <f t="shared" si="16"/>
        <v>142341.58756722457</v>
      </c>
      <c r="T48" s="14">
        <f t="shared" si="14"/>
        <v>284683.17513444915</v>
      </c>
      <c r="U48">
        <v>15</v>
      </c>
      <c r="V48">
        <v>5.3</v>
      </c>
      <c r="W48" s="11">
        <f t="shared" si="7"/>
        <v>9162.992856612469</v>
      </c>
      <c r="X48" s="14">
        <f t="shared" si="3"/>
        <v>137444.89284918705</v>
      </c>
      <c r="Y48" s="14">
        <f t="shared" si="17"/>
        <v>43398.712296311409</v>
      </c>
      <c r="Z48" s="14">
        <f t="shared" si="15"/>
        <v>15334.211678030028</v>
      </c>
    </row>
    <row r="49" spans="1:26" x14ac:dyDescent="0.2">
      <c r="A49" s="5">
        <v>2058</v>
      </c>
      <c r="B49" s="5">
        <v>40</v>
      </c>
      <c r="C49">
        <v>2.25</v>
      </c>
      <c r="D49">
        <v>0.25</v>
      </c>
      <c r="E49" s="40">
        <f t="shared" si="4"/>
        <v>65681.508795281363</v>
      </c>
      <c r="F49" s="24">
        <f t="shared" si="0"/>
        <v>147783.39478938308</v>
      </c>
      <c r="G49" s="14">
        <f t="shared" si="10"/>
        <v>45304.010625461546</v>
      </c>
      <c r="H49" s="14">
        <f t="shared" si="11"/>
        <v>5033.7789583846161</v>
      </c>
      <c r="I49">
        <v>1.45</v>
      </c>
      <c r="J49">
        <v>0.15</v>
      </c>
      <c r="K49" s="28">
        <f t="shared" si="5"/>
        <v>1029010.3044594076</v>
      </c>
      <c r="L49" s="24">
        <f t="shared" si="1"/>
        <v>1492064.941466141</v>
      </c>
      <c r="M49" s="14">
        <f t="shared" si="12"/>
        <v>457402.71468521527</v>
      </c>
      <c r="N49" s="14">
        <f t="shared" si="13"/>
        <v>47317.522208815368</v>
      </c>
      <c r="O49">
        <v>0.2</v>
      </c>
      <c r="P49">
        <v>0.4</v>
      </c>
      <c r="Q49" s="28">
        <f t="shared" si="6"/>
        <v>2298852.8078348488</v>
      </c>
      <c r="R49" s="24">
        <f t="shared" si="2"/>
        <v>459770.56156696979</v>
      </c>
      <c r="S49" s="14">
        <f t="shared" si="16"/>
        <v>140945.81083476933</v>
      </c>
      <c r="T49" s="14">
        <f t="shared" si="14"/>
        <v>281891.62166953867</v>
      </c>
      <c r="U49">
        <v>15</v>
      </c>
      <c r="V49">
        <v>5.3</v>
      </c>
      <c r="W49" s="11">
        <f t="shared" si="7"/>
        <v>9345.3364144590578</v>
      </c>
      <c r="X49" s="14">
        <f t="shared" si="3"/>
        <v>140180.04621688588</v>
      </c>
      <c r="Y49" s="14">
        <f t="shared" si="17"/>
        <v>42973.152107774768</v>
      </c>
      <c r="Z49" s="14">
        <f t="shared" si="15"/>
        <v>15183.847078080416</v>
      </c>
    </row>
    <row r="50" spans="1:26" x14ac:dyDescent="0.2">
      <c r="A50" s="5">
        <v>2059</v>
      </c>
      <c r="B50" s="5">
        <v>41</v>
      </c>
      <c r="C50">
        <v>2.25</v>
      </c>
      <c r="D50">
        <v>0.25</v>
      </c>
      <c r="E50" s="40">
        <f t="shared" si="4"/>
        <v>66988.570820307461</v>
      </c>
      <c r="F50" s="24">
        <f t="shared" si="0"/>
        <v>150724.28434569179</v>
      </c>
      <c r="G50" s="14">
        <f t="shared" si="10"/>
        <v>44859.767414474001</v>
      </c>
      <c r="H50" s="14">
        <f t="shared" si="11"/>
        <v>4984.4186016082222</v>
      </c>
      <c r="I50">
        <v>1.45</v>
      </c>
      <c r="J50">
        <v>0.15</v>
      </c>
      <c r="K50" s="28">
        <f t="shared" si="5"/>
        <v>1049487.6095181499</v>
      </c>
      <c r="L50" s="24">
        <f t="shared" si="1"/>
        <v>1521757.0338013172</v>
      </c>
      <c r="M50" s="14">
        <f t="shared" si="12"/>
        <v>452917.50359946699</v>
      </c>
      <c r="N50" s="14">
        <f t="shared" si="13"/>
        <v>46853.534855117272</v>
      </c>
      <c r="O50">
        <v>0.2</v>
      </c>
      <c r="P50">
        <v>0.4</v>
      </c>
      <c r="Q50" s="28">
        <f t="shared" si="6"/>
        <v>2344599.9787107622</v>
      </c>
      <c r="R50" s="24">
        <f t="shared" si="2"/>
        <v>468919.99574215245</v>
      </c>
      <c r="S50" s="14">
        <f t="shared" si="16"/>
        <v>139563.7208450303</v>
      </c>
      <c r="T50" s="14">
        <f t="shared" si="14"/>
        <v>279127.4416900606</v>
      </c>
      <c r="U50">
        <v>15</v>
      </c>
      <c r="V50">
        <v>5.3</v>
      </c>
      <c r="W50" s="11">
        <f t="shared" si="7"/>
        <v>9531.3086091067926</v>
      </c>
      <c r="X50" s="14">
        <f t="shared" si="3"/>
        <v>142969.6291366019</v>
      </c>
      <c r="Y50" s="14">
        <f t="shared" si="17"/>
        <v>42551.764888077167</v>
      </c>
      <c r="Z50" s="14">
        <f t="shared" si="15"/>
        <v>15034.956927120598</v>
      </c>
    </row>
    <row r="51" spans="1:26" x14ac:dyDescent="0.2">
      <c r="A51" s="5">
        <v>2060</v>
      </c>
      <c r="B51" s="5">
        <v>42</v>
      </c>
      <c r="C51">
        <v>2.25</v>
      </c>
      <c r="D51">
        <v>0.25</v>
      </c>
      <c r="E51" s="40">
        <f t="shared" si="4"/>
        <v>68321.643379631583</v>
      </c>
      <c r="F51" s="24">
        <f t="shared" si="0"/>
        <v>153723.69760417106</v>
      </c>
      <c r="G51" s="14">
        <f t="shared" si="10"/>
        <v>44419.880374778673</v>
      </c>
      <c r="H51" s="14">
        <f t="shared" si="11"/>
        <v>4935.5422638642976</v>
      </c>
      <c r="I51">
        <v>1.45</v>
      </c>
      <c r="J51">
        <v>0.15</v>
      </c>
      <c r="K51" s="28">
        <f t="shared" si="5"/>
        <v>1070372.4129475611</v>
      </c>
      <c r="L51" s="24">
        <f t="shared" si="1"/>
        <v>1552039.9987739637</v>
      </c>
      <c r="M51" s="14">
        <f t="shared" si="12"/>
        <v>448476.27370980236</v>
      </c>
      <c r="N51" s="14">
        <f t="shared" si="13"/>
        <v>46394.097280324379</v>
      </c>
      <c r="O51">
        <v>0.2</v>
      </c>
      <c r="P51">
        <v>0.4</v>
      </c>
      <c r="Q51" s="28">
        <f t="shared" si="6"/>
        <v>2391257.5182871064</v>
      </c>
      <c r="R51" s="24">
        <f t="shared" si="2"/>
        <v>478251.50365742133</v>
      </c>
      <c r="S51" s="14">
        <f t="shared" si="16"/>
        <v>138195.18338820038</v>
      </c>
      <c r="T51" s="14">
        <f t="shared" si="14"/>
        <v>276390.36677640077</v>
      </c>
      <c r="U51">
        <v>15</v>
      </c>
      <c r="V51">
        <v>5.3</v>
      </c>
      <c r="W51" s="11">
        <f t="shared" si="7"/>
        <v>9720.9816504280188</v>
      </c>
      <c r="X51" s="14">
        <f t="shared" si="3"/>
        <v>145814.72475642027</v>
      </c>
      <c r="Y51" s="14">
        <f t="shared" si="17"/>
        <v>42134.509717815432</v>
      </c>
      <c r="Z51" s="14">
        <f t="shared" si="15"/>
        <v>14887.526766961455</v>
      </c>
    </row>
    <row r="52" spans="1:26" x14ac:dyDescent="0.2">
      <c r="A52" s="5">
        <v>2061</v>
      </c>
      <c r="B52" s="5">
        <v>43</v>
      </c>
      <c r="C52">
        <v>2.25</v>
      </c>
      <c r="D52">
        <v>0.25</v>
      </c>
      <c r="E52" s="40">
        <f t="shared" si="4"/>
        <v>69681.24408288626</v>
      </c>
      <c r="F52" s="24">
        <f t="shared" si="0"/>
        <v>156782.79918649409</v>
      </c>
      <c r="G52" s="14">
        <f t="shared" si="10"/>
        <v>43984.306790521143</v>
      </c>
      <c r="H52" s="14">
        <f t="shared" si="11"/>
        <v>4887.1451989467942</v>
      </c>
      <c r="I52">
        <v>1.45</v>
      </c>
      <c r="J52">
        <v>0.15</v>
      </c>
      <c r="K52" s="28">
        <f t="shared" si="5"/>
        <v>1091672.8239652177</v>
      </c>
      <c r="L52" s="24">
        <f t="shared" si="1"/>
        <v>1582925.5947495657</v>
      </c>
      <c r="M52" s="14">
        <f t="shared" si="12"/>
        <v>444078.5937442985</v>
      </c>
      <c r="N52" s="14">
        <f t="shared" si="13"/>
        <v>45939.164870099848</v>
      </c>
      <c r="O52">
        <v>0.2</v>
      </c>
      <c r="P52">
        <v>0.4</v>
      </c>
      <c r="Q52" s="28">
        <f t="shared" si="6"/>
        <v>2438843.54290102</v>
      </c>
      <c r="R52" s="24">
        <f t="shared" si="2"/>
        <v>487768.70858020405</v>
      </c>
      <c r="S52" s="14">
        <f t="shared" si="16"/>
        <v>136840.06557051028</v>
      </c>
      <c r="T52" s="14">
        <f t="shared" si="14"/>
        <v>273680.13114102057</v>
      </c>
      <c r="U52">
        <v>15</v>
      </c>
      <c r="V52">
        <v>5.3</v>
      </c>
      <c r="W52" s="11">
        <f t="shared" si="7"/>
        <v>9914.429185271536</v>
      </c>
      <c r="X52" s="14">
        <f t="shared" si="3"/>
        <v>148716.43777907305</v>
      </c>
      <c r="Y52" s="14">
        <f t="shared" si="17"/>
        <v>41721.346078834918</v>
      </c>
      <c r="Z52" s="14">
        <f t="shared" si="15"/>
        <v>14741.542281188336</v>
      </c>
    </row>
    <row r="53" spans="1:26" x14ac:dyDescent="0.2">
      <c r="A53" s="5">
        <v>2062</v>
      </c>
      <c r="B53" s="5">
        <v>44</v>
      </c>
      <c r="C53">
        <v>2.25</v>
      </c>
      <c r="D53">
        <v>0.25</v>
      </c>
      <c r="E53" s="40">
        <f t="shared" si="4"/>
        <v>71067.900840135699</v>
      </c>
      <c r="F53" s="24">
        <f t="shared" si="0"/>
        <v>159902.77689030534</v>
      </c>
      <c r="G53" s="14">
        <f t="shared" si="10"/>
        <v>43553.004364711189</v>
      </c>
      <c r="H53" s="14">
        <f t="shared" si="11"/>
        <v>4839.2227071901316</v>
      </c>
      <c r="I53">
        <v>1.45</v>
      </c>
      <c r="J53">
        <v>0.15</v>
      </c>
      <c r="K53" s="28">
        <f t="shared" si="5"/>
        <v>1113397.1131621255</v>
      </c>
      <c r="L53" s="24">
        <f t="shared" si="1"/>
        <v>1614425.8140850819</v>
      </c>
      <c r="M53" s="14">
        <f t="shared" si="12"/>
        <v>439724.03666000976</v>
      </c>
      <c r="N53" s="14">
        <f t="shared" si="13"/>
        <v>45488.693447587219</v>
      </c>
      <c r="O53">
        <v>0.2</v>
      </c>
      <c r="P53">
        <v>0.4</v>
      </c>
      <c r="Q53" s="28">
        <f t="shared" si="6"/>
        <v>2487376.5294047506</v>
      </c>
      <c r="R53" s="24">
        <f t="shared" si="2"/>
        <v>497475.30588095012</v>
      </c>
      <c r="S53" s="14">
        <f t="shared" si="16"/>
        <v>135498.23580132375</v>
      </c>
      <c r="T53" s="14">
        <f t="shared" si="14"/>
        <v>270996.47160264751</v>
      </c>
      <c r="U53">
        <v>15</v>
      </c>
      <c r="V53">
        <v>5.3</v>
      </c>
      <c r="W53" s="11">
        <f t="shared" si="7"/>
        <v>10111.72632605844</v>
      </c>
      <c r="X53" s="14">
        <f t="shared" si="3"/>
        <v>151675.8948908766</v>
      </c>
      <c r="Y53" s="14">
        <f t="shared" si="17"/>
        <v>41312.233850294891</v>
      </c>
      <c r="Z53" s="14">
        <f t="shared" si="15"/>
        <v>14596.989293770863</v>
      </c>
    </row>
    <row r="54" spans="1:26" x14ac:dyDescent="0.2">
      <c r="A54" s="5">
        <v>2063</v>
      </c>
      <c r="B54" s="5">
        <v>45</v>
      </c>
      <c r="C54">
        <v>2.25</v>
      </c>
      <c r="D54">
        <v>0.25</v>
      </c>
      <c r="E54" s="40">
        <f t="shared" si="4"/>
        <v>72482.152066854396</v>
      </c>
      <c r="F54" s="24">
        <f t="shared" si="0"/>
        <v>163084.8421504224</v>
      </c>
      <c r="G54" s="14">
        <f t="shared" si="10"/>
        <v>43125.931215115474</v>
      </c>
      <c r="H54" s="14">
        <f t="shared" si="11"/>
        <v>4791.77013501283</v>
      </c>
      <c r="I54">
        <v>1.45</v>
      </c>
      <c r="J54">
        <v>0.15</v>
      </c>
      <c r="K54" s="28">
        <f t="shared" si="5"/>
        <v>1135553.7157140519</v>
      </c>
      <c r="L54" s="24">
        <f t="shared" si="1"/>
        <v>1646552.8877853751</v>
      </c>
      <c r="M54" s="14">
        <f t="shared" si="12"/>
        <v>435412.17960149905</v>
      </c>
      <c r="N54" s="14">
        <f t="shared" si="13"/>
        <v>45042.639269120591</v>
      </c>
      <c r="O54">
        <v>0.2</v>
      </c>
      <c r="P54">
        <v>0.4</v>
      </c>
      <c r="Q54" s="28">
        <f t="shared" si="6"/>
        <v>2536875.322339905</v>
      </c>
      <c r="R54" s="24">
        <f t="shared" si="2"/>
        <v>507375.06446798099</v>
      </c>
      <c r="S54" s="14">
        <f t="shared" si="16"/>
        <v>134169.56378035931</v>
      </c>
      <c r="T54" s="14">
        <f t="shared" si="14"/>
        <v>268339.12756071863</v>
      </c>
      <c r="U54">
        <v>15</v>
      </c>
      <c r="V54">
        <v>5.3</v>
      </c>
      <c r="W54" s="11">
        <f t="shared" si="7"/>
        <v>10312.949679947003</v>
      </c>
      <c r="X54" s="14">
        <f t="shared" si="3"/>
        <v>154694.24519920506</v>
      </c>
      <c r="Y54" s="14">
        <f t="shared" si="17"/>
        <v>40907.133304772593</v>
      </c>
      <c r="Z54" s="14">
        <f t="shared" si="15"/>
        <v>14453.853767686312</v>
      </c>
    </row>
    <row r="55" spans="1:26" x14ac:dyDescent="0.2">
      <c r="A55" s="5">
        <v>2064</v>
      </c>
      <c r="B55" s="5">
        <v>46</v>
      </c>
      <c r="C55">
        <v>2.25</v>
      </c>
      <c r="D55">
        <v>0.25</v>
      </c>
      <c r="E55" s="40">
        <f t="shared" si="4"/>
        <v>73924.546892984799</v>
      </c>
      <c r="F55" s="24">
        <f t="shared" si="0"/>
        <v>166330.23050921579</v>
      </c>
      <c r="G55" s="14">
        <f t="shared" si="10"/>
        <v>42703.045870190552</v>
      </c>
      <c r="H55" s="14">
        <f t="shared" si="11"/>
        <v>4744.7828744656172</v>
      </c>
      <c r="I55">
        <v>1.45</v>
      </c>
      <c r="J55">
        <v>0.15</v>
      </c>
      <c r="K55" s="28">
        <f t="shared" si="5"/>
        <v>1158151.2346567616</v>
      </c>
      <c r="L55" s="24">
        <f t="shared" si="1"/>
        <v>1679319.2902523044</v>
      </c>
      <c r="M55" s="14">
        <f t="shared" si="12"/>
        <v>431142.60385977564</v>
      </c>
      <c r="N55" s="14">
        <f t="shared" si="13"/>
        <v>44600.959019976784</v>
      </c>
      <c r="O55">
        <v>0.2</v>
      </c>
      <c r="P55">
        <v>0.4</v>
      </c>
      <c r="Q55" s="28">
        <f t="shared" si="6"/>
        <v>2587359.1412544693</v>
      </c>
      <c r="R55" s="24">
        <f t="shared" si="2"/>
        <v>517471.82825089386</v>
      </c>
      <c r="S55" s="14">
        <f t="shared" si="16"/>
        <v>132853.92048503735</v>
      </c>
      <c r="T55" s="14">
        <f t="shared" si="14"/>
        <v>265707.8409700747</v>
      </c>
      <c r="U55">
        <v>15</v>
      </c>
      <c r="V55">
        <v>5.3</v>
      </c>
      <c r="W55" s="11">
        <f t="shared" si="7"/>
        <v>10518.17737857795</v>
      </c>
      <c r="X55" s="14">
        <f t="shared" si="3"/>
        <v>157772.66067866926</v>
      </c>
      <c r="Y55" s="14">
        <f t="shared" si="17"/>
        <v>40506.005104405405</v>
      </c>
      <c r="Z55" s="14">
        <f t="shared" si="15"/>
        <v>14312.121803556574</v>
      </c>
    </row>
    <row r="56" spans="1:26" x14ac:dyDescent="0.2">
      <c r="A56" s="5">
        <v>2065</v>
      </c>
      <c r="B56" s="5">
        <v>47</v>
      </c>
      <c r="C56">
        <v>2.25</v>
      </c>
      <c r="D56">
        <v>0.25</v>
      </c>
      <c r="E56" s="40">
        <f t="shared" si="4"/>
        <v>75395.645376155197</v>
      </c>
      <c r="F56" s="24">
        <f t="shared" si="0"/>
        <v>169640.20209634918</v>
      </c>
      <c r="G56" s="14">
        <f t="shared" si="10"/>
        <v>42284.307265055664</v>
      </c>
      <c r="H56" s="14">
        <f t="shared" si="11"/>
        <v>4698.2563627839636</v>
      </c>
      <c r="I56">
        <v>1.45</v>
      </c>
      <c r="J56">
        <v>0.15</v>
      </c>
      <c r="K56" s="28">
        <f t="shared" si="5"/>
        <v>1181198.4442264312</v>
      </c>
      <c r="L56" s="24">
        <f t="shared" si="1"/>
        <v>1712737.7441283253</v>
      </c>
      <c r="M56" s="14">
        <f t="shared" si="12"/>
        <v>426914.89483163605</v>
      </c>
      <c r="N56" s="14">
        <f t="shared" si="13"/>
        <v>44163.609810169248</v>
      </c>
      <c r="O56">
        <v>0.2</v>
      </c>
      <c r="P56">
        <v>0.4</v>
      </c>
      <c r="Q56" s="28">
        <f t="shared" si="6"/>
        <v>2638847.5881654331</v>
      </c>
      <c r="R56" s="24">
        <f t="shared" si="2"/>
        <v>527769.51763308665</v>
      </c>
      <c r="S56" s="14">
        <f t="shared" si="16"/>
        <v>131551.17815795104</v>
      </c>
      <c r="T56" s="14">
        <f t="shared" si="14"/>
        <v>263102.35631590209</v>
      </c>
      <c r="U56">
        <v>15</v>
      </c>
      <c r="V56">
        <v>5.3</v>
      </c>
      <c r="W56" s="11">
        <f t="shared" si="7"/>
        <v>10727.489108411652</v>
      </c>
      <c r="X56" s="14">
        <f t="shared" si="3"/>
        <v>160912.33662617477</v>
      </c>
      <c r="Y56" s="14">
        <f t="shared" si="17"/>
        <v>40108.810297070937</v>
      </c>
      <c r="Z56" s="14">
        <f t="shared" si="15"/>
        <v>14171.779638298398</v>
      </c>
    </row>
    <row r="57" spans="1:26" x14ac:dyDescent="0.2">
      <c r="A57" s="5">
        <v>2066</v>
      </c>
      <c r="B57" s="5">
        <v>48</v>
      </c>
      <c r="C57">
        <v>2.25</v>
      </c>
      <c r="D57">
        <v>0.25</v>
      </c>
      <c r="E57" s="40">
        <f t="shared" si="4"/>
        <v>76896.018719140688</v>
      </c>
      <c r="F57" s="24">
        <f t="shared" si="0"/>
        <v>173016.04211806654</v>
      </c>
      <c r="G57" s="14">
        <f t="shared" si="10"/>
        <v>41869.674737505127</v>
      </c>
      <c r="H57" s="14">
        <f t="shared" si="11"/>
        <v>4652.1860819450148</v>
      </c>
      <c r="I57">
        <v>1.45</v>
      </c>
      <c r="J57">
        <v>0.15</v>
      </c>
      <c r="K57" s="28">
        <f t="shared" si="5"/>
        <v>1204704.2932665371</v>
      </c>
      <c r="L57" s="24">
        <f t="shared" si="1"/>
        <v>1746821.2252364787</v>
      </c>
      <c r="M57" s="14">
        <f t="shared" si="12"/>
        <v>422728.6419794035</v>
      </c>
      <c r="N57" s="14">
        <f t="shared" si="13"/>
        <v>43730.549170283128</v>
      </c>
      <c r="O57">
        <v>0.2</v>
      </c>
      <c r="P57">
        <v>0.4</v>
      </c>
      <c r="Q57" s="28">
        <f t="shared" si="6"/>
        <v>2691360.6551699252</v>
      </c>
      <c r="R57" s="24">
        <f t="shared" si="2"/>
        <v>538272.13103398506</v>
      </c>
      <c r="S57" s="14">
        <f t="shared" si="16"/>
        <v>130261.21029446047</v>
      </c>
      <c r="T57" s="14">
        <f t="shared" si="14"/>
        <v>260522.42058892094</v>
      </c>
      <c r="U57">
        <v>15</v>
      </c>
      <c r="V57">
        <v>5.3</v>
      </c>
      <c r="W57" s="11">
        <f t="shared" si="7"/>
        <v>10940.966141669043</v>
      </c>
      <c r="X57" s="14">
        <f t="shared" si="3"/>
        <v>164114.49212503564</v>
      </c>
      <c r="Y57" s="14">
        <f t="shared" si="17"/>
        <v>39715.510312604514</v>
      </c>
      <c r="Z57" s="14">
        <f t="shared" si="15"/>
        <v>14032.813643786929</v>
      </c>
    </row>
    <row r="58" spans="1:26" x14ac:dyDescent="0.2">
      <c r="A58" s="5">
        <v>2067</v>
      </c>
      <c r="B58" s="5">
        <v>49</v>
      </c>
      <c r="C58">
        <v>2.25</v>
      </c>
      <c r="D58">
        <v>0.25</v>
      </c>
      <c r="E58" s="40">
        <f t="shared" si="4"/>
        <v>78426.249491651586</v>
      </c>
      <c r="F58" s="24">
        <f t="shared" si="0"/>
        <v>176459.06135621606</v>
      </c>
      <c r="G58" s="14">
        <f t="shared" si="10"/>
        <v>41459.108024059693</v>
      </c>
      <c r="H58" s="14">
        <f t="shared" si="11"/>
        <v>4606.567558228855</v>
      </c>
      <c r="I58">
        <v>1.45</v>
      </c>
      <c r="J58">
        <v>0.15</v>
      </c>
      <c r="K58" s="28">
        <f t="shared" si="5"/>
        <v>1228677.9087025411</v>
      </c>
      <c r="L58" s="24">
        <f t="shared" si="1"/>
        <v>1781582.9676186845</v>
      </c>
      <c r="M58" s="14">
        <f t="shared" si="12"/>
        <v>418583.43879106181</v>
      </c>
      <c r="N58" s="14">
        <f t="shared" si="13"/>
        <v>43301.73504735122</v>
      </c>
      <c r="O58">
        <v>0.2</v>
      </c>
      <c r="P58">
        <v>0.4</v>
      </c>
      <c r="Q58" s="28">
        <f t="shared" si="6"/>
        <v>2744918.7322078068</v>
      </c>
      <c r="R58" s="24">
        <f t="shared" si="2"/>
        <v>548983.74644156138</v>
      </c>
      <c r="S58" s="14">
        <f t="shared" si="16"/>
        <v>128983.891630408</v>
      </c>
      <c r="T58" s="14">
        <f t="shared" si="14"/>
        <v>257967.78326081601</v>
      </c>
      <c r="U58">
        <v>15</v>
      </c>
      <c r="V58">
        <v>5.3</v>
      </c>
      <c r="W58" s="11">
        <f t="shared" si="7"/>
        <v>11158.691367888257</v>
      </c>
      <c r="X58" s="14">
        <f t="shared" si="3"/>
        <v>167380.37051832385</v>
      </c>
      <c r="Y58" s="14">
        <f t="shared" si="17"/>
        <v>39326.066959053736</v>
      </c>
      <c r="Z58" s="14">
        <f t="shared" si="15"/>
        <v>13895.210325532322</v>
      </c>
    </row>
    <row r="59" spans="1:26" x14ac:dyDescent="0.2">
      <c r="A59" s="5">
        <v>2068</v>
      </c>
      <c r="B59" s="5">
        <v>50</v>
      </c>
      <c r="C59">
        <v>2.25</v>
      </c>
      <c r="D59">
        <v>0.25</v>
      </c>
      <c r="E59" s="40">
        <f t="shared" si="4"/>
        <v>79986.931856535448</v>
      </c>
      <c r="F59" s="24">
        <f t="shared" si="0"/>
        <v>179970.59667720477</v>
      </c>
      <c r="G59" s="14">
        <f t="shared" si="10"/>
        <v>41052.567256056784</v>
      </c>
      <c r="H59" s="14">
        <f t="shared" si="11"/>
        <v>4561.3963617840864</v>
      </c>
      <c r="I59">
        <v>1.45</v>
      </c>
      <c r="J59">
        <v>0.15</v>
      </c>
      <c r="K59" s="28">
        <f t="shared" si="5"/>
        <v>1253128.5990857217</v>
      </c>
      <c r="L59" s="24">
        <f t="shared" si="1"/>
        <v>1817036.4686742963</v>
      </c>
      <c r="M59" s="14">
        <f t="shared" si="12"/>
        <v>414478.88274078048</v>
      </c>
      <c r="N59" s="14">
        <f t="shared" si="13"/>
        <v>42877.125800770402</v>
      </c>
      <c r="O59">
        <v>0.2</v>
      </c>
      <c r="P59">
        <v>0.4</v>
      </c>
      <c r="Q59" s="28">
        <f t="shared" si="6"/>
        <v>2799542.6149787423</v>
      </c>
      <c r="R59" s="24">
        <f t="shared" si="2"/>
        <v>559908.52299574844</v>
      </c>
      <c r="S59" s="14">
        <f t="shared" si="16"/>
        <v>127719.09812995449</v>
      </c>
      <c r="T59" s="14">
        <f t="shared" si="14"/>
        <v>255438.19625990899</v>
      </c>
      <c r="U59">
        <v>15</v>
      </c>
      <c r="V59">
        <v>5.3</v>
      </c>
      <c r="W59" s="11">
        <f t="shared" si="7"/>
        <v>11380.749326109235</v>
      </c>
      <c r="X59" s="14">
        <f t="shared" si="3"/>
        <v>170711.23989163851</v>
      </c>
      <c r="Y59" s="14">
        <f t="shared" si="17"/>
        <v>38940.442418969818</v>
      </c>
      <c r="Z59" s="14">
        <f t="shared" si="15"/>
        <v>13758.956321369336</v>
      </c>
    </row>
    <row r="60" spans="1:26" x14ac:dyDescent="0.2">
      <c r="A60" s="5">
        <v>2069</v>
      </c>
      <c r="B60" s="5">
        <v>51</v>
      </c>
      <c r="C60">
        <v>2.25</v>
      </c>
      <c r="D60">
        <v>0.25</v>
      </c>
      <c r="E60" s="40">
        <f t="shared" si="4"/>
        <v>81578.671800480501</v>
      </c>
      <c r="F60" s="24">
        <f t="shared" si="0"/>
        <v>183552.01155108112</v>
      </c>
      <c r="G60" s="14">
        <f t="shared" si="10"/>
        <v>40650.012955778933</v>
      </c>
      <c r="H60" s="14">
        <f t="shared" si="11"/>
        <v>4516.6681061976597</v>
      </c>
      <c r="I60">
        <v>1.45</v>
      </c>
      <c r="J60">
        <v>0.15</v>
      </c>
      <c r="K60" s="28">
        <f t="shared" si="5"/>
        <v>1278065.8582075275</v>
      </c>
      <c r="L60" s="24">
        <f t="shared" si="1"/>
        <v>1853195.494400915</v>
      </c>
      <c r="M60" s="14">
        <f t="shared" si="12"/>
        <v>410414.57524982723</v>
      </c>
      <c r="N60" s="14">
        <f t="shared" si="13"/>
        <v>42456.680198257993</v>
      </c>
      <c r="O60">
        <v>0.2</v>
      </c>
      <c r="P60">
        <v>0.4</v>
      </c>
      <c r="Q60" s="28">
        <f t="shared" si="6"/>
        <v>2855253.5130168195</v>
      </c>
      <c r="R60" s="24">
        <f t="shared" si="2"/>
        <v>571050.7026033639</v>
      </c>
      <c r="S60" s="14">
        <f t="shared" si="16"/>
        <v>126466.70697353456</v>
      </c>
      <c r="T60" s="14">
        <f t="shared" si="14"/>
        <v>252933.41394706912</v>
      </c>
      <c r="U60">
        <v>15</v>
      </c>
      <c r="V60">
        <v>5.3</v>
      </c>
      <c r="W60" s="11">
        <f t="shared" si="7"/>
        <v>11607.226237698809</v>
      </c>
      <c r="X60" s="14">
        <f t="shared" si="3"/>
        <v>174108.39356548214</v>
      </c>
      <c r="Y60" s="14">
        <f t="shared" si="17"/>
        <v>38558.599245735262</v>
      </c>
      <c r="Z60" s="14">
        <f t="shared" si="15"/>
        <v>13624.038400159792</v>
      </c>
    </row>
    <row r="61" spans="1:26" x14ac:dyDescent="0.2">
      <c r="A61" s="5">
        <v>2070</v>
      </c>
      <c r="B61" s="5">
        <v>52</v>
      </c>
      <c r="C61">
        <v>2.25</v>
      </c>
      <c r="D61">
        <v>0.25</v>
      </c>
      <c r="E61" s="40">
        <f t="shared" si="4"/>
        <v>83202.087369310058</v>
      </c>
      <c r="F61" s="24">
        <f t="shared" si="0"/>
        <v>187204.69658094764</v>
      </c>
      <c r="G61" s="14">
        <f t="shared" si="10"/>
        <v>40251.406032620325</v>
      </c>
      <c r="H61" s="14">
        <f t="shared" si="11"/>
        <v>4472.3784480689255</v>
      </c>
      <c r="I61">
        <v>1.45</v>
      </c>
      <c r="J61">
        <v>0.15</v>
      </c>
      <c r="K61" s="28">
        <f t="shared" si="5"/>
        <v>1303499.3687858575</v>
      </c>
      <c r="L61" s="24">
        <f t="shared" si="1"/>
        <v>1890074.0847394932</v>
      </c>
      <c r="M61" s="14">
        <f t="shared" si="12"/>
        <v>406390.12164786295</v>
      </c>
      <c r="N61" s="14">
        <f t="shared" si="13"/>
        <v>42040.357411847894</v>
      </c>
      <c r="O61">
        <v>0.2</v>
      </c>
      <c r="P61">
        <v>0.4</v>
      </c>
      <c r="Q61" s="28">
        <f t="shared" si="6"/>
        <v>2912073.0579258543</v>
      </c>
      <c r="R61" s="24">
        <f t="shared" si="2"/>
        <v>582414.61158517085</v>
      </c>
      <c r="S61" s="14">
        <f t="shared" si="16"/>
        <v>125226.59654592999</v>
      </c>
      <c r="T61" s="14">
        <f t="shared" si="14"/>
        <v>250453.19309185998</v>
      </c>
      <c r="U61">
        <v>15</v>
      </c>
      <c r="V61">
        <v>5.3</v>
      </c>
      <c r="W61" s="11">
        <f t="shared" si="7"/>
        <v>11838.210039829015</v>
      </c>
      <c r="X61" s="14">
        <f t="shared" si="3"/>
        <v>177573.15059743522</v>
      </c>
      <c r="Y61" s="14">
        <f t="shared" si="17"/>
        <v>38180.500359927566</v>
      </c>
      <c r="Z61" s="14">
        <f t="shared" si="15"/>
        <v>13490.44346050774</v>
      </c>
    </row>
    <row r="62" spans="1:26" x14ac:dyDescent="0.2">
      <c r="A62" s="5">
        <v>2071</v>
      </c>
      <c r="B62" s="5">
        <v>53</v>
      </c>
      <c r="C62">
        <v>2.25</v>
      </c>
      <c r="D62">
        <v>0.25</v>
      </c>
      <c r="E62" s="40">
        <f t="shared" si="4"/>
        <v>84857.808907959334</v>
      </c>
      <c r="F62" s="24">
        <f t="shared" si="0"/>
        <v>190930.07004290851</v>
      </c>
      <c r="G62" s="14">
        <f t="shared" si="10"/>
        <v>39856.707779290758</v>
      </c>
      <c r="H62" s="14">
        <f t="shared" si="11"/>
        <v>4428.5230865878621</v>
      </c>
      <c r="I62">
        <v>1.45</v>
      </c>
      <c r="J62">
        <v>0.15</v>
      </c>
      <c r="K62" s="28">
        <f t="shared" si="5"/>
        <v>1329439.0062246961</v>
      </c>
      <c r="L62" s="24">
        <f t="shared" si="1"/>
        <v>1927686.5590258092</v>
      </c>
      <c r="M62" s="14">
        <f t="shared" si="12"/>
        <v>402405.13113461697</v>
      </c>
      <c r="N62" s="14">
        <f t="shared" si="13"/>
        <v>41628.117013925897</v>
      </c>
      <c r="O62">
        <v>0.2</v>
      </c>
      <c r="P62">
        <v>0.4</v>
      </c>
      <c r="Q62" s="28">
        <f t="shared" si="6"/>
        <v>2970023.3117785789</v>
      </c>
      <c r="R62" s="24">
        <f t="shared" si="2"/>
        <v>594004.66235571576</v>
      </c>
      <c r="S62" s="14">
        <f t="shared" si="16"/>
        <v>123998.64642446022</v>
      </c>
      <c r="T62" s="14">
        <f t="shared" si="14"/>
        <v>247997.29284892045</v>
      </c>
      <c r="U62">
        <v>15</v>
      </c>
      <c r="V62">
        <v>5.3</v>
      </c>
      <c r="W62" s="11">
        <f t="shared" si="7"/>
        <v>12073.790419621613</v>
      </c>
      <c r="X62" s="14">
        <f t="shared" si="3"/>
        <v>181106.85629432419</v>
      </c>
      <c r="Y62" s="14">
        <f t="shared" si="17"/>
        <v>37806.109045718578</v>
      </c>
      <c r="Z62" s="14">
        <f t="shared" si="15"/>
        <v>13358.158529487229</v>
      </c>
    </row>
    <row r="63" spans="1:26" x14ac:dyDescent="0.2">
      <c r="A63" s="5">
        <v>2072</v>
      </c>
      <c r="B63" s="5">
        <v>54</v>
      </c>
      <c r="C63">
        <v>2.25</v>
      </c>
      <c r="D63">
        <v>0.25</v>
      </c>
      <c r="E63" s="40">
        <f t="shared" si="4"/>
        <v>86546.479305227724</v>
      </c>
      <c r="F63" s="24">
        <f t="shared" si="0"/>
        <v>194729.57843676239</v>
      </c>
      <c r="G63" s="14">
        <f t="shared" si="10"/>
        <v>39465.879868056931</v>
      </c>
      <c r="H63" s="14">
        <f t="shared" si="11"/>
        <v>4385.0977631174364</v>
      </c>
      <c r="I63">
        <v>1.45</v>
      </c>
      <c r="J63">
        <v>0.15</v>
      </c>
      <c r="K63" s="28">
        <f t="shared" si="5"/>
        <v>1355894.8424485675</v>
      </c>
      <c r="L63" s="24">
        <f t="shared" si="1"/>
        <v>1966047.5215504228</v>
      </c>
      <c r="M63" s="14">
        <f t="shared" si="12"/>
        <v>398459.21674193768</v>
      </c>
      <c r="N63" s="14">
        <f t="shared" si="13"/>
        <v>41219.918973303902</v>
      </c>
      <c r="O63">
        <v>0.2</v>
      </c>
      <c r="P63">
        <v>0.4</v>
      </c>
      <c r="Q63" s="28">
        <f t="shared" si="6"/>
        <v>3029126.7756829727</v>
      </c>
      <c r="R63" s="24">
        <f t="shared" si="2"/>
        <v>605825.35513659462</v>
      </c>
      <c r="S63" s="14">
        <f t="shared" si="16"/>
        <v>122782.73736728834</v>
      </c>
      <c r="T63" s="14">
        <f t="shared" si="14"/>
        <v>245565.47473457668</v>
      </c>
      <c r="U63">
        <v>15</v>
      </c>
      <c r="V63">
        <v>5.3</v>
      </c>
      <c r="W63" s="11">
        <f t="shared" si="7"/>
        <v>12314.058848972083</v>
      </c>
      <c r="X63" s="14">
        <f t="shared" si="3"/>
        <v>184710.88273458125</v>
      </c>
      <c r="Y63" s="14">
        <f t="shared" si="17"/>
        <v>37435.388947309097</v>
      </c>
      <c r="Z63" s="14">
        <f t="shared" si="15"/>
        <v>13227.170761382547</v>
      </c>
    </row>
    <row r="64" spans="1:26" x14ac:dyDescent="0.2">
      <c r="A64" s="5">
        <v>2073</v>
      </c>
      <c r="B64" s="5">
        <v>55</v>
      </c>
      <c r="C64">
        <v>2.25</v>
      </c>
      <c r="D64">
        <v>0.25</v>
      </c>
      <c r="E64" s="40">
        <f t="shared" si="4"/>
        <v>88268.754243401752</v>
      </c>
      <c r="F64" s="24">
        <f t="shared" si="0"/>
        <v>198604.69704765396</v>
      </c>
      <c r="G64" s="14">
        <f t="shared" si="10"/>
        <v>39078.884347020641</v>
      </c>
      <c r="H64" s="14">
        <f t="shared" si="11"/>
        <v>4342.0982607800715</v>
      </c>
      <c r="I64">
        <v>1.45</v>
      </c>
      <c r="J64">
        <v>0.15</v>
      </c>
      <c r="K64" s="28">
        <f t="shared" si="5"/>
        <v>1382877.1498132939</v>
      </c>
      <c r="L64" s="24">
        <f t="shared" si="1"/>
        <v>2005171.8672292761</v>
      </c>
      <c r="M64" s="14">
        <f t="shared" si="12"/>
        <v>394551.99529621575</v>
      </c>
      <c r="N64" s="14">
        <f t="shared" si="13"/>
        <v>40815.723651332664</v>
      </c>
      <c r="O64">
        <v>0.2</v>
      </c>
      <c r="P64">
        <v>0.4</v>
      </c>
      <c r="Q64" s="28">
        <f t="shared" si="6"/>
        <v>3089406.3985190638</v>
      </c>
      <c r="R64" s="24">
        <f t="shared" si="2"/>
        <v>617881.27970381279</v>
      </c>
      <c r="S64" s="14">
        <f t="shared" si="16"/>
        <v>121578.7513018421</v>
      </c>
      <c r="T64" s="14">
        <f t="shared" si="14"/>
        <v>243157.5026036842</v>
      </c>
      <c r="U64">
        <v>15</v>
      </c>
      <c r="V64">
        <v>5.3</v>
      </c>
      <c r="W64" s="11">
        <f t="shared" si="7"/>
        <v>12559.108620066629</v>
      </c>
      <c r="X64" s="14">
        <f t="shared" si="3"/>
        <v>188386.62930099943</v>
      </c>
      <c r="Y64" s="14">
        <f t="shared" si="17"/>
        <v>37068.304065398595</v>
      </c>
      <c r="Z64" s="14">
        <f t="shared" si="15"/>
        <v>13097.467436440835</v>
      </c>
    </row>
    <row r="65" spans="1:26" x14ac:dyDescent="0.2">
      <c r="A65" s="5">
        <v>2074</v>
      </c>
      <c r="B65" s="5">
        <v>56</v>
      </c>
      <c r="C65">
        <v>2.25</v>
      </c>
      <c r="D65">
        <v>0.25</v>
      </c>
      <c r="E65" s="40">
        <f t="shared" si="4"/>
        <v>90025.302452845455</v>
      </c>
      <c r="F65" s="24">
        <f t="shared" si="0"/>
        <v>202556.93051890229</v>
      </c>
      <c r="G65" s="14">
        <f t="shared" si="10"/>
        <v>38695.683636433365</v>
      </c>
      <c r="H65" s="14">
        <f t="shared" si="11"/>
        <v>4299.5204040481512</v>
      </c>
      <c r="I65">
        <v>1.45</v>
      </c>
      <c r="J65">
        <v>0.15</v>
      </c>
      <c r="K65" s="28">
        <f t="shared" si="5"/>
        <v>1410396.4050945786</v>
      </c>
      <c r="L65" s="24">
        <f t="shared" si="1"/>
        <v>2045074.7873871389</v>
      </c>
      <c r="M65" s="14">
        <f t="shared" si="12"/>
        <v>390683.08738117531</v>
      </c>
      <c r="N65" s="14">
        <f t="shared" si="13"/>
        <v>40415.491798052615</v>
      </c>
      <c r="O65">
        <v>0.2</v>
      </c>
      <c r="P65">
        <v>0.4</v>
      </c>
      <c r="Q65" s="28">
        <f t="shared" si="6"/>
        <v>3150885.5858495934</v>
      </c>
      <c r="R65" s="24">
        <f t="shared" si="2"/>
        <v>630177.11716991873</v>
      </c>
      <c r="S65" s="14">
        <f t="shared" si="16"/>
        <v>120386.57131334834</v>
      </c>
      <c r="T65" s="14">
        <f t="shared" si="14"/>
        <v>240773.14262669667</v>
      </c>
      <c r="U65">
        <v>15</v>
      </c>
      <c r="V65">
        <v>5.3</v>
      </c>
      <c r="W65" s="11">
        <f t="shared" si="7"/>
        <v>12809.034881605954</v>
      </c>
      <c r="X65" s="14">
        <f t="shared" si="3"/>
        <v>192135.52322408932</v>
      </c>
      <c r="Y65" s="14">
        <f t="shared" si="17"/>
        <v>36704.818753689353</v>
      </c>
      <c r="Z65" s="14">
        <f t="shared" si="15"/>
        <v>12969.035959636903</v>
      </c>
    </row>
    <row r="66" spans="1:26" x14ac:dyDescent="0.2">
      <c r="A66" s="5">
        <v>2075</v>
      </c>
      <c r="B66" s="5">
        <v>57</v>
      </c>
      <c r="C66">
        <v>2.25</v>
      </c>
      <c r="D66">
        <v>0.25</v>
      </c>
      <c r="E66" s="40">
        <f t="shared" si="4"/>
        <v>91816.805971657086</v>
      </c>
      <c r="F66" s="24">
        <f t="shared" si="0"/>
        <v>206587.81343622843</v>
      </c>
      <c r="G66" s="14">
        <f t="shared" si="10"/>
        <v>38316.240525046975</v>
      </c>
      <c r="H66" s="14">
        <f t="shared" si="11"/>
        <v>4257.3600583385532</v>
      </c>
      <c r="I66">
        <v>1.45</v>
      </c>
      <c r="J66">
        <v>0.15</v>
      </c>
      <c r="K66" s="28">
        <f t="shared" si="5"/>
        <v>1438463.2935559608</v>
      </c>
      <c r="L66" s="24">
        <f t="shared" si="1"/>
        <v>2085771.775656143</v>
      </c>
      <c r="M66" s="14">
        <f t="shared" si="12"/>
        <v>386852.11730102974</v>
      </c>
      <c r="N66" s="14">
        <f t="shared" si="13"/>
        <v>40019.184548382393</v>
      </c>
      <c r="O66">
        <v>0.2</v>
      </c>
      <c r="P66">
        <v>0.4</v>
      </c>
      <c r="Q66" s="28">
        <f t="shared" si="6"/>
        <v>3213588.2090080003</v>
      </c>
      <c r="R66" s="24">
        <f t="shared" si="2"/>
        <v>642717.64180160011</v>
      </c>
      <c r="S66" s="14">
        <f t="shared" si="16"/>
        <v>119206.08163347958</v>
      </c>
      <c r="T66" s="14">
        <f t="shared" si="14"/>
        <v>238412.16326695916</v>
      </c>
      <c r="U66">
        <v>15</v>
      </c>
      <c r="V66">
        <v>5.3</v>
      </c>
      <c r="W66" s="11">
        <f t="shared" si="7"/>
        <v>13063.934675749913</v>
      </c>
      <c r="X66" s="14">
        <f t="shared" si="3"/>
        <v>195959.0201362487</v>
      </c>
      <c r="Y66" s="14">
        <f t="shared" si="17"/>
        <v>36344.897715425017</v>
      </c>
      <c r="Z66" s="14">
        <f t="shared" si="15"/>
        <v>12841.863859450172</v>
      </c>
    </row>
    <row r="67" spans="1:26" x14ac:dyDescent="0.2">
      <c r="A67" s="5">
        <v>2076</v>
      </c>
      <c r="B67" s="5">
        <v>58</v>
      </c>
      <c r="C67">
        <v>2.25</v>
      </c>
      <c r="D67">
        <v>0.25</v>
      </c>
      <c r="E67" s="40">
        <f t="shared" si="4"/>
        <v>93643.960410493062</v>
      </c>
      <c r="F67" s="24">
        <f t="shared" si="0"/>
        <v>210698.91092360939</v>
      </c>
      <c r="G67" s="14">
        <f t="shared" si="10"/>
        <v>37940.518166500398</v>
      </c>
      <c r="H67" s="14">
        <f t="shared" si="11"/>
        <v>4215.6131296111553</v>
      </c>
      <c r="I67">
        <v>1.45</v>
      </c>
      <c r="J67">
        <v>0.15</v>
      </c>
      <c r="K67" s="28">
        <f t="shared" si="5"/>
        <v>1467088.7130977244</v>
      </c>
      <c r="L67" s="24">
        <f t="shared" si="1"/>
        <v>2127278.6339917001</v>
      </c>
      <c r="M67" s="14">
        <f t="shared" si="12"/>
        <v>383058.71304400021</v>
      </c>
      <c r="N67" s="14">
        <f t="shared" si="13"/>
        <v>39626.763418344846</v>
      </c>
      <c r="O67">
        <v>0.2</v>
      </c>
      <c r="P67">
        <v>0.4</v>
      </c>
      <c r="Q67" s="28">
        <f t="shared" si="6"/>
        <v>3277538.6143672597</v>
      </c>
      <c r="R67" s="24">
        <f t="shared" si="2"/>
        <v>655507.722873452</v>
      </c>
      <c r="S67" s="14">
        <f t="shared" si="16"/>
        <v>118037.16762911245</v>
      </c>
      <c r="T67" s="14">
        <f t="shared" si="14"/>
        <v>236074.33525822489</v>
      </c>
      <c r="U67">
        <v>15</v>
      </c>
      <c r="V67">
        <v>5.3</v>
      </c>
      <c r="W67" s="11">
        <f t="shared" si="7"/>
        <v>13323.906975797338</v>
      </c>
      <c r="X67" s="14">
        <f t="shared" si="3"/>
        <v>199858.60463696005</v>
      </c>
      <c r="Y67" s="14">
        <f t="shared" si="17"/>
        <v>35988.505999963083</v>
      </c>
      <c r="Z67" s="14">
        <f t="shared" si="15"/>
        <v>12715.938786653622</v>
      </c>
    </row>
    <row r="68" spans="1:26" x14ac:dyDescent="0.2">
      <c r="A68" s="5">
        <v>2077</v>
      </c>
      <c r="B68" s="5">
        <v>59</v>
      </c>
      <c r="C68">
        <v>2.25</v>
      </c>
      <c r="D68">
        <v>0.25</v>
      </c>
      <c r="E68" s="40">
        <f t="shared" si="4"/>
        <v>95507.475222661873</v>
      </c>
      <c r="F68" s="24">
        <f t="shared" si="0"/>
        <v>214891.81925098921</v>
      </c>
      <c r="G68" s="14">
        <f t="shared" si="10"/>
        <v>37568.480075741507</v>
      </c>
      <c r="H68" s="14">
        <f t="shared" si="11"/>
        <v>4174.2755639712786</v>
      </c>
      <c r="I68">
        <v>1.45</v>
      </c>
      <c r="J68">
        <v>0.15</v>
      </c>
      <c r="K68" s="28">
        <f t="shared" si="5"/>
        <v>1496283.7784883692</v>
      </c>
      <c r="L68" s="24">
        <f t="shared" si="1"/>
        <v>2169611.4788081353</v>
      </c>
      <c r="M68" s="14">
        <f t="shared" si="12"/>
        <v>379302.50624619017</v>
      </c>
      <c r="N68" s="14">
        <f t="shared" si="13"/>
        <v>39238.190301330018</v>
      </c>
      <c r="O68">
        <v>0.2</v>
      </c>
      <c r="P68">
        <v>0.4</v>
      </c>
      <c r="Q68" s="28">
        <f t="shared" si="6"/>
        <v>3342761.6327931681</v>
      </c>
      <c r="R68" s="24">
        <f t="shared" si="2"/>
        <v>668552.32655863371</v>
      </c>
      <c r="S68" s="14">
        <f t="shared" si="16"/>
        <v>116879.71579119591</v>
      </c>
      <c r="T68" s="14">
        <f t="shared" si="14"/>
        <v>233759.43158239182</v>
      </c>
      <c r="U68">
        <v>15</v>
      </c>
      <c r="V68">
        <v>5.3</v>
      </c>
      <c r="W68" s="11">
        <f t="shared" si="7"/>
        <v>13589.052724615705</v>
      </c>
      <c r="X68" s="14">
        <f t="shared" si="3"/>
        <v>203835.79086923558</v>
      </c>
      <c r="Y68" s="14">
        <f t="shared" si="17"/>
        <v>35635.608999380922</v>
      </c>
      <c r="Z68" s="14">
        <f t="shared" si="15"/>
        <v>12591.248513114593</v>
      </c>
    </row>
    <row r="69" spans="1:26" x14ac:dyDescent="0.2">
      <c r="A69" s="5">
        <v>2078</v>
      </c>
      <c r="B69" s="5">
        <v>60</v>
      </c>
      <c r="C69">
        <v>2.25</v>
      </c>
      <c r="D69">
        <v>0.25</v>
      </c>
      <c r="E69" s="40">
        <f t="shared" si="4"/>
        <v>97408.073979592853</v>
      </c>
      <c r="F69" s="24">
        <f t="shared" si="0"/>
        <v>219168.16645408393</v>
      </c>
      <c r="G69" s="14">
        <f t="shared" si="10"/>
        <v>37200.090125484247</v>
      </c>
      <c r="H69" s="14">
        <f t="shared" si="11"/>
        <v>4133.3433472760271</v>
      </c>
      <c r="I69">
        <v>1.45</v>
      </c>
      <c r="J69">
        <v>0.15</v>
      </c>
      <c r="K69" s="28">
        <f t="shared" si="5"/>
        <v>1526059.8256802878</v>
      </c>
      <c r="L69" s="24">
        <f t="shared" si="1"/>
        <v>2212786.7472364171</v>
      </c>
      <c r="M69" s="14">
        <f t="shared" si="12"/>
        <v>375583.13215581491</v>
      </c>
      <c r="N69" s="14">
        <f t="shared" si="13"/>
        <v>38853.427464394648</v>
      </c>
      <c r="O69">
        <v>0.2</v>
      </c>
      <c r="P69">
        <v>0.4</v>
      </c>
      <c r="Q69" s="28">
        <f t="shared" si="6"/>
        <v>3409282.5892857523</v>
      </c>
      <c r="R69" s="24">
        <f t="shared" si="2"/>
        <v>681856.51785715052</v>
      </c>
      <c r="S69" s="14">
        <f t="shared" si="16"/>
        <v>115733.61372372885</v>
      </c>
      <c r="T69" s="14">
        <f t="shared" si="14"/>
        <v>231467.2274474577</v>
      </c>
      <c r="U69">
        <v>15</v>
      </c>
      <c r="V69">
        <v>5.3</v>
      </c>
      <c r="W69" s="11">
        <f t="shared" si="7"/>
        <v>13859.474873835557</v>
      </c>
      <c r="X69" s="14">
        <f t="shared" si="3"/>
        <v>207892.12310753335</v>
      </c>
      <c r="Y69" s="14">
        <f t="shared" si="17"/>
        <v>35286.172445115146</v>
      </c>
      <c r="Z69" s="14">
        <f t="shared" si="15"/>
        <v>12467.780930607352</v>
      </c>
    </row>
    <row r="70" spans="1:26" x14ac:dyDescent="0.2">
      <c r="A70" s="5">
        <v>2079</v>
      </c>
      <c r="B70" s="5">
        <v>61</v>
      </c>
      <c r="C70">
        <v>2.25</v>
      </c>
      <c r="D70">
        <v>0.25</v>
      </c>
      <c r="E70" s="40">
        <f t="shared" si="4"/>
        <v>99346.49465178675</v>
      </c>
      <c r="F70" s="24">
        <f t="shared" ref="F70:F88" si="18">C70*E70</f>
        <v>223529.61296652019</v>
      </c>
      <c r="G70" s="14">
        <f t="shared" si="10"/>
        <v>36835.312542700376</v>
      </c>
      <c r="H70" s="14">
        <f t="shared" si="11"/>
        <v>4092.812504744486</v>
      </c>
      <c r="I70">
        <v>1.45</v>
      </c>
      <c r="J70">
        <v>0.15</v>
      </c>
      <c r="K70" s="28">
        <f t="shared" si="5"/>
        <v>1556428.4162113254</v>
      </c>
      <c r="L70" s="24">
        <f t="shared" ref="L70:L88" si="19">K70*I70</f>
        <v>2256821.2035064218</v>
      </c>
      <c r="M70" s="14">
        <f t="shared" si="12"/>
        <v>371900.22959778219</v>
      </c>
      <c r="N70" s="14">
        <f t="shared" si="13"/>
        <v>38472.437544598164</v>
      </c>
      <c r="O70">
        <v>0.2</v>
      </c>
      <c r="P70">
        <v>0.4</v>
      </c>
      <c r="Q70" s="28">
        <f t="shared" si="6"/>
        <v>3477127.3128125388</v>
      </c>
      <c r="R70" s="24">
        <f t="shared" ref="R70:R88" si="20">Q70*O70</f>
        <v>695425.46256250783</v>
      </c>
      <c r="S70" s="14">
        <f t="shared" si="16"/>
        <v>114598.7501328457</v>
      </c>
      <c r="T70" s="14">
        <f t="shared" si="14"/>
        <v>229197.5002656914</v>
      </c>
      <c r="U70">
        <v>15</v>
      </c>
      <c r="V70">
        <v>5.3</v>
      </c>
      <c r="W70" s="11">
        <f t="shared" si="7"/>
        <v>14135.278423824886</v>
      </c>
      <c r="X70" s="14">
        <f t="shared" ref="X70:X88" si="21">W70*U70</f>
        <v>212029.1763573733</v>
      </c>
      <c r="Y70" s="14">
        <f t="shared" si="17"/>
        <v>34940.162404633935</v>
      </c>
      <c r="Z70" s="14">
        <f t="shared" si="15"/>
        <v>12345.524049637323</v>
      </c>
    </row>
    <row r="71" spans="1:26" x14ac:dyDescent="0.2">
      <c r="A71" s="5">
        <v>2080</v>
      </c>
      <c r="B71" s="5">
        <v>62</v>
      </c>
      <c r="C71">
        <v>2.25</v>
      </c>
      <c r="D71">
        <v>0.25</v>
      </c>
      <c r="E71" s="40">
        <f t="shared" ref="E71:E88" si="22">E70*1.0199</f>
        <v>101323.48989535731</v>
      </c>
      <c r="F71" s="24">
        <f t="shared" si="18"/>
        <v>227977.85226455395</v>
      </c>
      <c r="G71" s="14">
        <f t="shared" si="10"/>
        <v>36474.111905145743</v>
      </c>
      <c r="H71" s="14">
        <f t="shared" si="11"/>
        <v>4052.6791005717491</v>
      </c>
      <c r="I71">
        <v>1.45</v>
      </c>
      <c r="J71">
        <v>0.15</v>
      </c>
      <c r="K71" s="28">
        <f t="shared" ref="K71:K88" si="23">K70*1.0199</f>
        <v>1587401.3416939308</v>
      </c>
      <c r="L71" s="24">
        <f t="shared" si="19"/>
        <v>2301731.9454561993</v>
      </c>
      <c r="M71" s="14">
        <f t="shared" si="12"/>
        <v>368253.44093861943</v>
      </c>
      <c r="N71" s="14">
        <f t="shared" si="13"/>
        <v>38095.183545374428</v>
      </c>
      <c r="O71">
        <v>0.2</v>
      </c>
      <c r="P71">
        <v>0.4</v>
      </c>
      <c r="Q71" s="28">
        <f t="shared" ref="Q71:Q88" si="24">Q70*1.0199</f>
        <v>3546322.1463375082</v>
      </c>
      <c r="R71" s="24">
        <f t="shared" si="20"/>
        <v>709264.42926750169</v>
      </c>
      <c r="S71" s="14">
        <f t="shared" si="16"/>
        <v>113475.01481600906</v>
      </c>
      <c r="T71" s="14">
        <f t="shared" si="14"/>
        <v>226950.02963201812</v>
      </c>
      <c r="U71">
        <v>15</v>
      </c>
      <c r="V71">
        <v>5.3</v>
      </c>
      <c r="W71" s="11">
        <f t="shared" ref="W71:W88" si="25">W70*1.0199</f>
        <v>14416.570464459002</v>
      </c>
      <c r="X71" s="14">
        <f t="shared" si="21"/>
        <v>216248.55696688502</v>
      </c>
      <c r="Y71" s="14">
        <f t="shared" si="17"/>
        <v>34597.545278141894</v>
      </c>
      <c r="Z71" s="14">
        <f t="shared" si="15"/>
        <v>12224.465998276803</v>
      </c>
    </row>
    <row r="72" spans="1:26" x14ac:dyDescent="0.2">
      <c r="A72" s="5">
        <v>2081</v>
      </c>
      <c r="B72" s="5">
        <v>63</v>
      </c>
      <c r="C72">
        <v>2.25</v>
      </c>
      <c r="D72">
        <v>0.25</v>
      </c>
      <c r="E72" s="40">
        <f t="shared" si="22"/>
        <v>103339.82734427493</v>
      </c>
      <c r="F72" s="24">
        <f t="shared" si="18"/>
        <v>232514.61152461861</v>
      </c>
      <c r="G72" s="14">
        <f t="shared" si="10"/>
        <v>36116.453137920529</v>
      </c>
      <c r="H72" s="14">
        <f t="shared" si="11"/>
        <v>4012.9392375467251</v>
      </c>
      <c r="I72">
        <v>1.45</v>
      </c>
      <c r="J72">
        <v>0.15</v>
      </c>
      <c r="K72" s="28">
        <f t="shared" si="23"/>
        <v>1618990.62839364</v>
      </c>
      <c r="L72" s="24">
        <f t="shared" si="19"/>
        <v>2347536.4111707779</v>
      </c>
      <c r="M72" s="14">
        <f t="shared" si="12"/>
        <v>364642.41205174557</v>
      </c>
      <c r="N72" s="14">
        <f t="shared" si="13"/>
        <v>37721.628832939197</v>
      </c>
      <c r="O72">
        <v>0.2</v>
      </c>
      <c r="P72">
        <v>0.4</v>
      </c>
      <c r="Q72" s="28">
        <f t="shared" si="24"/>
        <v>3616893.9570496245</v>
      </c>
      <c r="R72" s="24">
        <f t="shared" si="20"/>
        <v>723378.79140992498</v>
      </c>
      <c r="S72" s="14">
        <f t="shared" si="16"/>
        <v>112362.29865130837</v>
      </c>
      <c r="T72" s="14">
        <f t="shared" si="14"/>
        <v>224724.59730261675</v>
      </c>
      <c r="U72">
        <v>15</v>
      </c>
      <c r="V72">
        <v>5.3</v>
      </c>
      <c r="W72" s="11">
        <f t="shared" si="25"/>
        <v>14703.460216701736</v>
      </c>
      <c r="X72" s="14">
        <f t="shared" si="21"/>
        <v>220551.90325052605</v>
      </c>
      <c r="Y72" s="14">
        <f t="shared" si="17"/>
        <v>34258.287795317388</v>
      </c>
      <c r="Z72" s="14">
        <f t="shared" si="15"/>
        <v>12104.595021012143</v>
      </c>
    </row>
    <row r="73" spans="1:26" x14ac:dyDescent="0.2">
      <c r="A73" s="5">
        <v>2082</v>
      </c>
      <c r="B73" s="5">
        <v>64</v>
      </c>
      <c r="C73">
        <v>2.25</v>
      </c>
      <c r="D73">
        <v>0.25</v>
      </c>
      <c r="E73" s="40">
        <f t="shared" si="22"/>
        <v>105396.28990842601</v>
      </c>
      <c r="F73" s="24">
        <f t="shared" si="18"/>
        <v>237141.65229395853</v>
      </c>
      <c r="G73" s="14">
        <f t="shared" si="10"/>
        <v>35762.301510063255</v>
      </c>
      <c r="H73" s="14">
        <f t="shared" si="11"/>
        <v>3973.5890566736948</v>
      </c>
      <c r="I73">
        <v>1.45</v>
      </c>
      <c r="J73">
        <v>0.15</v>
      </c>
      <c r="K73" s="28">
        <f t="shared" si="23"/>
        <v>1651208.5418986736</v>
      </c>
      <c r="L73" s="24">
        <f t="shared" si="19"/>
        <v>2394252.3857530765</v>
      </c>
      <c r="M73" s="14">
        <f t="shared" si="12"/>
        <v>361066.7922830829</v>
      </c>
      <c r="N73" s="14">
        <f t="shared" si="13"/>
        <v>37351.73713273272</v>
      </c>
      <c r="O73">
        <v>0.2</v>
      </c>
      <c r="P73">
        <v>0.4</v>
      </c>
      <c r="Q73" s="28">
        <f t="shared" si="24"/>
        <v>3688870.1467949119</v>
      </c>
      <c r="R73" s="24">
        <f t="shared" si="20"/>
        <v>737774.02935898246</v>
      </c>
      <c r="S73" s="14">
        <f t="shared" ref="S73:S88" si="26">R73/(1.03^B73)</f>
        <v>111260.49358686352</v>
      </c>
      <c r="T73" s="14">
        <f t="shared" si="14"/>
        <v>222520.98717372704</v>
      </c>
      <c r="U73">
        <v>15</v>
      </c>
      <c r="V73">
        <v>5.3</v>
      </c>
      <c r="W73" s="11">
        <f t="shared" si="25"/>
        <v>14996.059075014102</v>
      </c>
      <c r="X73" s="14">
        <f t="shared" si="21"/>
        <v>224940.88612521152</v>
      </c>
      <c r="Y73" s="14">
        <f t="shared" ref="Y73:Y88" si="27">X73/(1.03^B73)</f>
        <v>33922.35701208176</v>
      </c>
      <c r="Z73" s="14">
        <f t="shared" si="15"/>
        <v>11985.899477602221</v>
      </c>
    </row>
    <row r="74" spans="1:26" x14ac:dyDescent="0.2">
      <c r="A74" s="5">
        <v>2083</v>
      </c>
      <c r="B74" s="5">
        <v>65</v>
      </c>
      <c r="C74">
        <v>2.25</v>
      </c>
      <c r="D74">
        <v>0.25</v>
      </c>
      <c r="E74" s="40">
        <f t="shared" si="22"/>
        <v>107493.6760776037</v>
      </c>
      <c r="F74" s="24">
        <f t="shared" si="18"/>
        <v>241860.77117460832</v>
      </c>
      <c r="G74" s="14">
        <f t="shared" ref="G74:G88" si="28">F74/(1.03^B74)</f>
        <v>35411.622631178172</v>
      </c>
      <c r="H74" s="14">
        <f t="shared" ref="H74:H88" si="29">(E74*D74)/(1.03^B74)</f>
        <v>3934.6247367975748</v>
      </c>
      <c r="I74">
        <v>1.45</v>
      </c>
      <c r="J74">
        <v>0.15</v>
      </c>
      <c r="K74" s="28">
        <f t="shared" si="23"/>
        <v>1684067.5918824573</v>
      </c>
      <c r="L74" s="24">
        <f t="shared" si="19"/>
        <v>2441898.008229563</v>
      </c>
      <c r="M74" s="14">
        <f t="shared" ref="M74:M88" si="30">L74/(1.03^B74)</f>
        <v>357526.23441700614</v>
      </c>
      <c r="N74" s="14">
        <f t="shared" ref="N74:N88" si="31">(K74*J74)/(1.03^B74)</f>
        <v>36985.472525897181</v>
      </c>
      <c r="O74">
        <v>0.2</v>
      </c>
      <c r="P74">
        <v>0.4</v>
      </c>
      <c r="Q74" s="28">
        <f t="shared" si="24"/>
        <v>3762278.6627161307</v>
      </c>
      <c r="R74" s="24">
        <f t="shared" si="20"/>
        <v>752455.73254322622</v>
      </c>
      <c r="S74" s="14">
        <f t="shared" si="26"/>
        <v>110169.49263033214</v>
      </c>
      <c r="T74" s="14">
        <f t="shared" ref="T74:T88" si="32">(Q74*P74)/(1.03^B74)</f>
        <v>220338.98526066428</v>
      </c>
      <c r="U74">
        <v>15</v>
      </c>
      <c r="V74">
        <v>5.3</v>
      </c>
      <c r="W74" s="11">
        <f t="shared" si="25"/>
        <v>15294.480650606884</v>
      </c>
      <c r="X74" s="14">
        <f t="shared" si="21"/>
        <v>229417.20975910325</v>
      </c>
      <c r="Y74" s="14">
        <f t="shared" si="27"/>
        <v>33589.720307400188</v>
      </c>
      <c r="Z74" s="14">
        <f t="shared" ref="Z74:Z88" si="33">(W74*V74)/(1.03^B74)</f>
        <v>11868.367841948066</v>
      </c>
    </row>
    <row r="75" spans="1:26" x14ac:dyDescent="0.2">
      <c r="A75" s="5">
        <v>2084</v>
      </c>
      <c r="B75" s="5">
        <v>66</v>
      </c>
      <c r="C75">
        <v>2.25</v>
      </c>
      <c r="D75">
        <v>0.25</v>
      </c>
      <c r="E75" s="40">
        <f t="shared" si="22"/>
        <v>109632.80023154801</v>
      </c>
      <c r="F75" s="24">
        <f t="shared" si="18"/>
        <v>246673.80052098303</v>
      </c>
      <c r="G75" s="14">
        <f t="shared" si="28"/>
        <v>35064.382448095748</v>
      </c>
      <c r="H75" s="14">
        <f t="shared" si="29"/>
        <v>3896.0424942328609</v>
      </c>
      <c r="I75">
        <v>1.45</v>
      </c>
      <c r="J75">
        <v>0.15</v>
      </c>
      <c r="K75" s="28">
        <f t="shared" si="23"/>
        <v>1717580.5369609182</v>
      </c>
      <c r="L75" s="24">
        <f t="shared" si="19"/>
        <v>2490491.7785933316</v>
      </c>
      <c r="M75" s="14">
        <f t="shared" si="30"/>
        <v>354020.39464262582</v>
      </c>
      <c r="N75" s="14">
        <f t="shared" si="31"/>
        <v>36622.799445788878</v>
      </c>
      <c r="O75">
        <v>0.2</v>
      </c>
      <c r="P75">
        <v>0.4</v>
      </c>
      <c r="Q75" s="28">
        <f t="shared" si="24"/>
        <v>3837148.0081041818</v>
      </c>
      <c r="R75" s="24">
        <f t="shared" si="20"/>
        <v>767429.60162083642</v>
      </c>
      <c r="S75" s="14">
        <f t="shared" si="26"/>
        <v>109089.18983852015</v>
      </c>
      <c r="T75" s="14">
        <f t="shared" si="32"/>
        <v>218178.3796770403</v>
      </c>
      <c r="U75">
        <v>15</v>
      </c>
      <c r="V75">
        <v>5.3</v>
      </c>
      <c r="W75" s="11">
        <f t="shared" si="25"/>
        <v>15598.84081555396</v>
      </c>
      <c r="X75" s="14">
        <f t="shared" si="21"/>
        <v>233982.6122333094</v>
      </c>
      <c r="Y75" s="14">
        <f t="shared" si="27"/>
        <v>33260.345380114028</v>
      </c>
      <c r="Z75" s="14">
        <f t="shared" si="33"/>
        <v>11751.988700973623</v>
      </c>
    </row>
    <row r="76" spans="1:26" x14ac:dyDescent="0.2">
      <c r="A76" s="5">
        <v>2085</v>
      </c>
      <c r="B76" s="5">
        <v>67</v>
      </c>
      <c r="C76">
        <v>2.25</v>
      </c>
      <c r="D76">
        <v>0.25</v>
      </c>
      <c r="E76" s="40">
        <f t="shared" si="22"/>
        <v>111814.49295615582</v>
      </c>
      <c r="F76" s="24">
        <f t="shared" si="18"/>
        <v>251582.6091513506</v>
      </c>
      <c r="G76" s="14">
        <f t="shared" si="28"/>
        <v>34720.547241565873</v>
      </c>
      <c r="H76" s="14">
        <f t="shared" si="29"/>
        <v>3857.8385823962085</v>
      </c>
      <c r="I76">
        <v>1.45</v>
      </c>
      <c r="J76">
        <v>0.15</v>
      </c>
      <c r="K76" s="28">
        <f t="shared" si="23"/>
        <v>1751760.3896464405</v>
      </c>
      <c r="L76" s="24">
        <f t="shared" si="19"/>
        <v>2540052.5649873386</v>
      </c>
      <c r="M76" s="14">
        <f t="shared" si="30"/>
        <v>350548.93252040196</v>
      </c>
      <c r="N76" s="14">
        <f t="shared" si="31"/>
        <v>36263.682674524338</v>
      </c>
      <c r="O76">
        <v>0.2</v>
      </c>
      <c r="P76">
        <v>0.4</v>
      </c>
      <c r="Q76" s="28">
        <f t="shared" si="24"/>
        <v>3913507.253465455</v>
      </c>
      <c r="R76" s="24">
        <f t="shared" si="20"/>
        <v>782701.45069309103</v>
      </c>
      <c r="S76" s="14">
        <f t="shared" si="26"/>
        <v>108019.48030709387</v>
      </c>
      <c r="T76" s="14">
        <f t="shared" si="32"/>
        <v>216038.96061418773</v>
      </c>
      <c r="U76">
        <v>15</v>
      </c>
      <c r="V76">
        <v>5.3</v>
      </c>
      <c r="W76" s="11">
        <f t="shared" si="25"/>
        <v>15909.257747783484</v>
      </c>
      <c r="X76" s="14">
        <f t="shared" si="21"/>
        <v>238638.86621675227</v>
      </c>
      <c r="Y76" s="14">
        <f t="shared" si="27"/>
        <v>32934.200245804175</v>
      </c>
      <c r="Z76" s="14">
        <f t="shared" si="33"/>
        <v>11636.750753517474</v>
      </c>
    </row>
    <row r="77" spans="1:26" x14ac:dyDescent="0.2">
      <c r="A77" s="5">
        <v>2086</v>
      </c>
      <c r="B77" s="5">
        <v>68</v>
      </c>
      <c r="C77">
        <v>2.25</v>
      </c>
      <c r="D77">
        <v>0.25</v>
      </c>
      <c r="E77" s="40">
        <f t="shared" si="22"/>
        <v>114039.60136598333</v>
      </c>
      <c r="F77" s="24">
        <f t="shared" si="18"/>
        <v>256589.10307346249</v>
      </c>
      <c r="G77" s="14">
        <f t="shared" si="28"/>
        <v>34380.083622983533</v>
      </c>
      <c r="H77" s="14">
        <f t="shared" si="29"/>
        <v>3820.009291442615</v>
      </c>
      <c r="I77">
        <v>1.45</v>
      </c>
      <c r="J77">
        <v>0.15</v>
      </c>
      <c r="K77" s="28">
        <f t="shared" si="23"/>
        <v>1786620.4214004048</v>
      </c>
      <c r="L77" s="24">
        <f t="shared" si="19"/>
        <v>2590599.611030587</v>
      </c>
      <c r="M77" s="14">
        <f t="shared" si="30"/>
        <v>347111.51094908547</v>
      </c>
      <c r="N77" s="14">
        <f t="shared" si="31"/>
        <v>35908.087339560567</v>
      </c>
      <c r="O77">
        <v>0.2</v>
      </c>
      <c r="P77">
        <v>0.4</v>
      </c>
      <c r="Q77" s="28">
        <f t="shared" si="24"/>
        <v>3991386.0478094178</v>
      </c>
      <c r="R77" s="24">
        <f t="shared" si="20"/>
        <v>798277.20956188359</v>
      </c>
      <c r="S77" s="14">
        <f t="shared" si="26"/>
        <v>106960.26016039326</v>
      </c>
      <c r="T77" s="14">
        <f t="shared" si="32"/>
        <v>213920.52032078651</v>
      </c>
      <c r="U77">
        <v>15</v>
      </c>
      <c r="V77">
        <v>5.3</v>
      </c>
      <c r="W77" s="11">
        <f t="shared" si="25"/>
        <v>16225.851976964375</v>
      </c>
      <c r="X77" s="14">
        <f t="shared" si="21"/>
        <v>243387.77965446562</v>
      </c>
      <c r="Y77" s="14">
        <f t="shared" si="27"/>
        <v>32611.253233685122</v>
      </c>
      <c r="Z77" s="14">
        <f t="shared" si="33"/>
        <v>11522.642809235411</v>
      </c>
    </row>
    <row r="78" spans="1:26" x14ac:dyDescent="0.2">
      <c r="A78" s="5">
        <v>2087</v>
      </c>
      <c r="B78" s="5">
        <v>69</v>
      </c>
      <c r="C78">
        <v>2.25</v>
      </c>
      <c r="D78">
        <v>0.25</v>
      </c>
      <c r="E78" s="40">
        <f t="shared" si="22"/>
        <v>116308.9894331664</v>
      </c>
      <c r="F78" s="24">
        <f t="shared" si="18"/>
        <v>261695.22622462438</v>
      </c>
      <c r="G78" s="14">
        <f t="shared" si="28"/>
        <v>34042.958531146513</v>
      </c>
      <c r="H78" s="14">
        <f t="shared" si="29"/>
        <v>3782.550947905168</v>
      </c>
      <c r="I78">
        <v>1.45</v>
      </c>
      <c r="J78">
        <v>0.15</v>
      </c>
      <c r="K78" s="28">
        <f t="shared" si="23"/>
        <v>1822174.1677862729</v>
      </c>
      <c r="L78" s="24">
        <f t="shared" si="19"/>
        <v>2642152.5432900959</v>
      </c>
      <c r="M78" s="14">
        <f t="shared" si="30"/>
        <v>343707.79613298282</v>
      </c>
      <c r="N78" s="14">
        <f t="shared" si="31"/>
        <v>35555.978910308564</v>
      </c>
      <c r="O78">
        <v>0.2</v>
      </c>
      <c r="P78">
        <v>0.4</v>
      </c>
      <c r="Q78" s="28">
        <f t="shared" si="24"/>
        <v>4070814.6301608253</v>
      </c>
      <c r="R78" s="24">
        <f t="shared" si="20"/>
        <v>814162.92603216507</v>
      </c>
      <c r="S78" s="14">
        <f t="shared" si="26"/>
        <v>105911.42654134474</v>
      </c>
      <c r="T78" s="14">
        <f t="shared" si="32"/>
        <v>211822.85308268949</v>
      </c>
      <c r="U78">
        <v>15</v>
      </c>
      <c r="V78">
        <v>5.3</v>
      </c>
      <c r="W78" s="11">
        <f t="shared" si="25"/>
        <v>16548.746431305968</v>
      </c>
      <c r="X78" s="14">
        <f t="shared" si="21"/>
        <v>248231.19646958951</v>
      </c>
      <c r="Y78" s="14">
        <f t="shared" si="27"/>
        <v>32291.472983529573</v>
      </c>
      <c r="Z78" s="14">
        <f t="shared" si="33"/>
        <v>11409.653787513782</v>
      </c>
    </row>
    <row r="79" spans="1:26" x14ac:dyDescent="0.2">
      <c r="A79" s="5">
        <v>2088</v>
      </c>
      <c r="B79" s="5">
        <v>70</v>
      </c>
      <c r="C79">
        <v>2.25</v>
      </c>
      <c r="D79">
        <v>0.25</v>
      </c>
      <c r="E79" s="40">
        <f t="shared" si="22"/>
        <v>118623.53832288641</v>
      </c>
      <c r="F79" s="24">
        <f t="shared" si="18"/>
        <v>266902.9612264944</v>
      </c>
      <c r="G79" s="14">
        <f t="shared" si="28"/>
        <v>33709.139229044973</v>
      </c>
      <c r="H79" s="14">
        <f t="shared" si="29"/>
        <v>3745.4599143383311</v>
      </c>
      <c r="I79">
        <v>1.45</v>
      </c>
      <c r="J79">
        <v>0.15</v>
      </c>
      <c r="K79" s="28">
        <f t="shared" si="23"/>
        <v>1858435.4337252199</v>
      </c>
      <c r="L79" s="24">
        <f t="shared" si="19"/>
        <v>2694731.3789015687</v>
      </c>
      <c r="M79" s="14">
        <f t="shared" si="30"/>
        <v>340337.45754954289</v>
      </c>
      <c r="N79" s="14">
        <f t="shared" si="31"/>
        <v>35207.3231947803</v>
      </c>
      <c r="O79">
        <v>0.2</v>
      </c>
      <c r="P79">
        <v>0.4</v>
      </c>
      <c r="Q79" s="28">
        <f t="shared" si="24"/>
        <v>4151823.8413010258</v>
      </c>
      <c r="R79" s="24">
        <f t="shared" si="20"/>
        <v>830364.76826020516</v>
      </c>
      <c r="S79" s="14">
        <f t="shared" si="26"/>
        <v>104872.8776014733</v>
      </c>
      <c r="T79" s="14">
        <f t="shared" si="32"/>
        <v>209745.7552029466</v>
      </c>
      <c r="U79">
        <v>15</v>
      </c>
      <c r="V79">
        <v>5.3</v>
      </c>
      <c r="W79" s="11">
        <f t="shared" si="25"/>
        <v>16878.066485288957</v>
      </c>
      <c r="X79" s="14">
        <f t="shared" si="21"/>
        <v>253170.99727933435</v>
      </c>
      <c r="Y79" s="14">
        <f t="shared" si="27"/>
        <v>31974.828442623118</v>
      </c>
      <c r="Z79" s="14">
        <f t="shared" si="33"/>
        <v>11297.772716393501</v>
      </c>
    </row>
    <row r="80" spans="1:26" x14ac:dyDescent="0.2">
      <c r="A80" s="5">
        <v>2089</v>
      </c>
      <c r="B80" s="5">
        <v>71</v>
      </c>
      <c r="C80">
        <v>2.25</v>
      </c>
      <c r="D80">
        <v>0.25</v>
      </c>
      <c r="E80" s="40">
        <f t="shared" si="22"/>
        <v>120984.14673551185</v>
      </c>
      <c r="F80" s="24">
        <f t="shared" si="18"/>
        <v>272214.33015490166</v>
      </c>
      <c r="G80" s="14">
        <f t="shared" si="28"/>
        <v>33378.5933006825</v>
      </c>
      <c r="H80" s="14">
        <f t="shared" si="29"/>
        <v>3708.7325889647218</v>
      </c>
      <c r="I80">
        <v>1.45</v>
      </c>
      <c r="J80">
        <v>0.15</v>
      </c>
      <c r="K80" s="28">
        <f t="shared" si="23"/>
        <v>1895418.2988563518</v>
      </c>
      <c r="L80" s="24">
        <f t="shared" si="19"/>
        <v>2748356.53334171</v>
      </c>
      <c r="M80" s="14">
        <f t="shared" si="30"/>
        <v>337000.16791726096</v>
      </c>
      <c r="N80" s="14">
        <f t="shared" si="31"/>
        <v>34862.086336268374</v>
      </c>
      <c r="O80">
        <v>0.2</v>
      </c>
      <c r="P80">
        <v>0.4</v>
      </c>
      <c r="Q80" s="28">
        <f t="shared" si="24"/>
        <v>4234445.1357429167</v>
      </c>
      <c r="R80" s="24">
        <f t="shared" si="20"/>
        <v>846889.02714858344</v>
      </c>
      <c r="S80" s="14">
        <f t="shared" si="26"/>
        <v>103844.51249101227</v>
      </c>
      <c r="T80" s="14">
        <f t="shared" si="32"/>
        <v>207689.02498202454</v>
      </c>
      <c r="U80">
        <v>15</v>
      </c>
      <c r="V80">
        <v>5.3</v>
      </c>
      <c r="W80" s="11">
        <f t="shared" si="25"/>
        <v>17213.940008346206</v>
      </c>
      <c r="X80" s="14">
        <f t="shared" si="21"/>
        <v>258209.1001251931</v>
      </c>
      <c r="Y80" s="14">
        <f t="shared" si="27"/>
        <v>31661.28886274885</v>
      </c>
      <c r="Z80" s="14">
        <f t="shared" si="33"/>
        <v>11186.988731504594</v>
      </c>
    </row>
    <row r="81" spans="1:26" x14ac:dyDescent="0.2">
      <c r="A81" s="5">
        <v>2090</v>
      </c>
      <c r="B81" s="5">
        <v>72</v>
      </c>
      <c r="C81">
        <v>2.25</v>
      </c>
      <c r="D81">
        <v>0.25</v>
      </c>
      <c r="E81" s="40">
        <f t="shared" si="22"/>
        <v>123391.73125554854</v>
      </c>
      <c r="F81" s="24">
        <f t="shared" si="18"/>
        <v>277631.39532498422</v>
      </c>
      <c r="G81" s="14">
        <f t="shared" si="28"/>
        <v>33051.288647928239</v>
      </c>
      <c r="H81" s="14">
        <f t="shared" si="29"/>
        <v>3672.3654053253595</v>
      </c>
      <c r="I81">
        <v>1.45</v>
      </c>
      <c r="J81">
        <v>0.15</v>
      </c>
      <c r="K81" s="28">
        <f t="shared" si="23"/>
        <v>1933137.1230035932</v>
      </c>
      <c r="L81" s="24">
        <f t="shared" si="19"/>
        <v>2803048.8283552099</v>
      </c>
      <c r="M81" s="14">
        <f t="shared" si="30"/>
        <v>333695.60316389753</v>
      </c>
      <c r="N81" s="14">
        <f t="shared" si="31"/>
        <v>34520.234810058369</v>
      </c>
      <c r="O81">
        <v>0.2</v>
      </c>
      <c r="P81">
        <v>0.4</v>
      </c>
      <c r="Q81" s="28">
        <f t="shared" si="24"/>
        <v>4318710.5939442012</v>
      </c>
      <c r="R81" s="24">
        <f t="shared" si="20"/>
        <v>863742.11878884025</v>
      </c>
      <c r="S81" s="14">
        <f t="shared" si="26"/>
        <v>102826.23134911012</v>
      </c>
      <c r="T81" s="14">
        <f t="shared" si="32"/>
        <v>205652.46269822025</v>
      </c>
      <c r="U81">
        <v>15</v>
      </c>
      <c r="V81">
        <v>5.3</v>
      </c>
      <c r="W81" s="11">
        <f t="shared" si="25"/>
        <v>17556.497414512294</v>
      </c>
      <c r="X81" s="14">
        <f t="shared" si="21"/>
        <v>263347.46121768444</v>
      </c>
      <c r="Y81" s="14">
        <f t="shared" si="27"/>
        <v>31350.823797201509</v>
      </c>
      <c r="Z81" s="14">
        <f t="shared" si="33"/>
        <v>11077.291075011199</v>
      </c>
    </row>
    <row r="82" spans="1:26" x14ac:dyDescent="0.2">
      <c r="A82" s="5">
        <v>2091</v>
      </c>
      <c r="B82" s="5">
        <v>73</v>
      </c>
      <c r="C82">
        <v>2.25</v>
      </c>
      <c r="D82">
        <v>0.25</v>
      </c>
      <c r="E82" s="40">
        <f t="shared" si="22"/>
        <v>125847.22670753396</v>
      </c>
      <c r="F82" s="24">
        <f t="shared" si="18"/>
        <v>283156.26009195141</v>
      </c>
      <c r="G82" s="14">
        <f t="shared" si="28"/>
        <v>32727.193487400007</v>
      </c>
      <c r="H82" s="14">
        <f t="shared" si="29"/>
        <v>3636.3548319333345</v>
      </c>
      <c r="I82">
        <v>1.45</v>
      </c>
      <c r="J82">
        <v>0.15</v>
      </c>
      <c r="K82" s="28">
        <f t="shared" si="23"/>
        <v>1971606.5517513647</v>
      </c>
      <c r="L82" s="24">
        <f t="shared" si="19"/>
        <v>2858829.5000394788</v>
      </c>
      <c r="M82" s="14">
        <f t="shared" si="30"/>
        <v>330423.44239500887</v>
      </c>
      <c r="N82" s="14">
        <f t="shared" si="31"/>
        <v>34181.735420173332</v>
      </c>
      <c r="O82">
        <v>0.2</v>
      </c>
      <c r="P82">
        <v>0.4</v>
      </c>
      <c r="Q82" s="28">
        <f t="shared" si="24"/>
        <v>4404652.9347636914</v>
      </c>
      <c r="R82" s="24">
        <f t="shared" si="20"/>
        <v>880930.58695273835</v>
      </c>
      <c r="S82" s="14">
        <f t="shared" si="26"/>
        <v>101817.93529413344</v>
      </c>
      <c r="T82" s="14">
        <f t="shared" si="32"/>
        <v>203635.87058826687</v>
      </c>
      <c r="U82">
        <v>15</v>
      </c>
      <c r="V82">
        <v>5.3</v>
      </c>
      <c r="W82" s="11">
        <f t="shared" si="25"/>
        <v>17905.871713061089</v>
      </c>
      <c r="X82" s="14">
        <f t="shared" si="21"/>
        <v>268588.07569591631</v>
      </c>
      <c r="Y82" s="14">
        <f t="shared" si="27"/>
        <v>31043.403097830887</v>
      </c>
      <c r="Z82" s="14">
        <f t="shared" si="33"/>
        <v>10968.669094566914</v>
      </c>
    </row>
    <row r="83" spans="1:26" x14ac:dyDescent="0.2">
      <c r="A83" s="5">
        <v>2092</v>
      </c>
      <c r="B83" s="5">
        <v>74</v>
      </c>
      <c r="C83">
        <v>2.25</v>
      </c>
      <c r="D83">
        <v>0.25</v>
      </c>
      <c r="E83" s="40">
        <f t="shared" si="22"/>
        <v>128351.58651901389</v>
      </c>
      <c r="F83" s="24">
        <f t="shared" si="18"/>
        <v>288791.06966778124</v>
      </c>
      <c r="G83" s="14">
        <f t="shared" si="28"/>
        <v>32406.276347377931</v>
      </c>
      <c r="H83" s="14">
        <f t="shared" si="29"/>
        <v>3600.6973719308812</v>
      </c>
      <c r="I83">
        <v>1.45</v>
      </c>
      <c r="J83">
        <v>0.15</v>
      </c>
      <c r="K83" s="28">
        <f t="shared" si="23"/>
        <v>2010841.5221312169</v>
      </c>
      <c r="L83" s="24">
        <f t="shared" si="19"/>
        <v>2915720.2070902647</v>
      </c>
      <c r="M83" s="14">
        <f t="shared" si="30"/>
        <v>327183.36786278599</v>
      </c>
      <c r="N83" s="14">
        <f t="shared" si="31"/>
        <v>33846.555296150276</v>
      </c>
      <c r="O83">
        <v>0.2</v>
      </c>
      <c r="P83">
        <v>0.4</v>
      </c>
      <c r="Q83" s="28">
        <f t="shared" si="24"/>
        <v>4492305.5281654894</v>
      </c>
      <c r="R83" s="24">
        <f t="shared" si="20"/>
        <v>898461.10563309793</v>
      </c>
      <c r="S83" s="14">
        <f t="shared" si="26"/>
        <v>100819.52641406476</v>
      </c>
      <c r="T83" s="14">
        <f t="shared" si="32"/>
        <v>201639.05282812953</v>
      </c>
      <c r="U83">
        <v>15</v>
      </c>
      <c r="V83">
        <v>5.3</v>
      </c>
      <c r="W83" s="11">
        <f t="shared" si="25"/>
        <v>18262.198560151006</v>
      </c>
      <c r="X83" s="14">
        <f t="shared" si="21"/>
        <v>273932.97840226511</v>
      </c>
      <c r="Y83" s="14">
        <f t="shared" si="27"/>
        <v>30738.996912114304</v>
      </c>
      <c r="Z83" s="14">
        <f t="shared" si="33"/>
        <v>10861.112242280386</v>
      </c>
    </row>
    <row r="84" spans="1:26" x14ac:dyDescent="0.2">
      <c r="A84" s="5">
        <v>2093</v>
      </c>
      <c r="B84" s="5">
        <v>75</v>
      </c>
      <c r="C84">
        <v>2.25</v>
      </c>
      <c r="D84">
        <v>0.25</v>
      </c>
      <c r="E84" s="40">
        <f t="shared" si="22"/>
        <v>130905.78309074226</v>
      </c>
      <c r="F84" s="24">
        <f t="shared" si="18"/>
        <v>294538.01195417007</v>
      </c>
      <c r="G84" s="14">
        <f t="shared" si="28"/>
        <v>32088.506064748297</v>
      </c>
      <c r="H84" s="14">
        <f t="shared" si="29"/>
        <v>3565.3895627498114</v>
      </c>
      <c r="I84">
        <v>1.45</v>
      </c>
      <c r="J84">
        <v>0.15</v>
      </c>
      <c r="K84" s="28">
        <f t="shared" si="23"/>
        <v>2050857.2684216283</v>
      </c>
      <c r="L84" s="24">
        <f t="shared" si="19"/>
        <v>2973743.0392113607</v>
      </c>
      <c r="M84" s="14">
        <f t="shared" si="30"/>
        <v>323975.06493519939</v>
      </c>
      <c r="N84" s="14">
        <f t="shared" si="31"/>
        <v>33514.661889848219</v>
      </c>
      <c r="O84">
        <v>0.2</v>
      </c>
      <c r="P84">
        <v>0.4</v>
      </c>
      <c r="Q84" s="28">
        <f t="shared" si="24"/>
        <v>4581702.4081759825</v>
      </c>
      <c r="R84" s="24">
        <f t="shared" si="20"/>
        <v>916340.4816351966</v>
      </c>
      <c r="S84" s="14">
        <f t="shared" si="26"/>
        <v>99830.907756994799</v>
      </c>
      <c r="T84" s="14">
        <f t="shared" si="32"/>
        <v>199661.8155139896</v>
      </c>
      <c r="U84">
        <v>15</v>
      </c>
      <c r="V84">
        <v>5.3</v>
      </c>
      <c r="W84" s="11">
        <f t="shared" si="25"/>
        <v>18625.616311498012</v>
      </c>
      <c r="X84" s="14">
        <f t="shared" si="21"/>
        <v>279384.2446724702</v>
      </c>
      <c r="Y84" s="14">
        <f t="shared" si="27"/>
        <v>30437.575680257647</v>
      </c>
      <c r="Z84" s="14">
        <f t="shared" si="33"/>
        <v>10754.610073691032</v>
      </c>
    </row>
    <row r="85" spans="1:26" x14ac:dyDescent="0.2">
      <c r="A85" s="5">
        <v>2094</v>
      </c>
      <c r="B85" s="5">
        <v>76</v>
      </c>
      <c r="C85">
        <v>2.25</v>
      </c>
      <c r="D85">
        <v>0.25</v>
      </c>
      <c r="E85" s="40">
        <f t="shared" si="22"/>
        <v>133510.80817424803</v>
      </c>
      <c r="F85" s="24">
        <f t="shared" si="18"/>
        <v>300399.31839205808</v>
      </c>
      <c r="G85" s="14">
        <f t="shared" si="28"/>
        <v>31773.851781977472</v>
      </c>
      <c r="H85" s="14">
        <f t="shared" si="29"/>
        <v>3530.4279757752747</v>
      </c>
      <c r="I85">
        <v>1.45</v>
      </c>
      <c r="J85">
        <v>0.15</v>
      </c>
      <c r="K85" s="28">
        <f t="shared" si="23"/>
        <v>2091669.3280632189</v>
      </c>
      <c r="L85" s="24">
        <f t="shared" si="19"/>
        <v>3032920.5256916671</v>
      </c>
      <c r="M85" s="14">
        <f t="shared" si="30"/>
        <v>320798.22206544655</v>
      </c>
      <c r="N85" s="14">
        <f t="shared" si="31"/>
        <v>33186.022972287581</v>
      </c>
      <c r="O85">
        <v>0.2</v>
      </c>
      <c r="P85">
        <v>0.4</v>
      </c>
      <c r="Q85" s="28">
        <f t="shared" si="24"/>
        <v>4672878.2860986851</v>
      </c>
      <c r="R85" s="24">
        <f t="shared" si="20"/>
        <v>934575.65721973707</v>
      </c>
      <c r="S85" s="14">
        <f t="shared" si="26"/>
        <v>98851.983321707783</v>
      </c>
      <c r="T85" s="14">
        <f t="shared" si="32"/>
        <v>197703.96664341557</v>
      </c>
      <c r="U85">
        <v>15</v>
      </c>
      <c r="V85">
        <v>5.3</v>
      </c>
      <c r="W85" s="11">
        <f t="shared" si="25"/>
        <v>18996.266076096821</v>
      </c>
      <c r="X85" s="14">
        <f t="shared" si="21"/>
        <v>284943.99114145234</v>
      </c>
      <c r="Y85" s="14">
        <f t="shared" si="27"/>
        <v>30139.110132325026</v>
      </c>
      <c r="Z85" s="14">
        <f t="shared" si="33"/>
        <v>10649.152246754842</v>
      </c>
    </row>
    <row r="86" spans="1:26" x14ac:dyDescent="0.2">
      <c r="A86" s="5">
        <v>2095</v>
      </c>
      <c r="B86" s="5">
        <v>77</v>
      </c>
      <c r="C86">
        <v>2.25</v>
      </c>
      <c r="D86">
        <v>0.25</v>
      </c>
      <c r="E86" s="40">
        <f t="shared" si="22"/>
        <v>136167.67325691556</v>
      </c>
      <c r="F86" s="24">
        <f t="shared" si="18"/>
        <v>306377.26482806</v>
      </c>
      <c r="G86" s="14">
        <f t="shared" si="28"/>
        <v>31462.282944115363</v>
      </c>
      <c r="H86" s="14">
        <f t="shared" si="29"/>
        <v>3495.8092160128181</v>
      </c>
      <c r="I86">
        <v>1.45</v>
      </c>
      <c r="J86">
        <v>0.15</v>
      </c>
      <c r="K86" s="28">
        <f t="shared" si="23"/>
        <v>2133293.5476916768</v>
      </c>
      <c r="L86" s="24">
        <f t="shared" si="19"/>
        <v>3093275.6441529314</v>
      </c>
      <c r="M86" s="14">
        <f t="shared" si="30"/>
        <v>317652.53076169803</v>
      </c>
      <c r="N86" s="14">
        <f t="shared" si="31"/>
        <v>32860.606630520488</v>
      </c>
      <c r="O86">
        <v>0.2</v>
      </c>
      <c r="P86">
        <v>0.4</v>
      </c>
      <c r="Q86" s="28">
        <f t="shared" si="24"/>
        <v>4765868.5639920495</v>
      </c>
      <c r="R86" s="24">
        <f t="shared" si="20"/>
        <v>953173.71279840998</v>
      </c>
      <c r="S86" s="14">
        <f t="shared" si="26"/>
        <v>97882.658048359022</v>
      </c>
      <c r="T86" s="14">
        <f t="shared" si="32"/>
        <v>195765.31609671804</v>
      </c>
      <c r="U86">
        <v>15</v>
      </c>
      <c r="V86">
        <v>5.3</v>
      </c>
      <c r="W86" s="11">
        <f t="shared" si="25"/>
        <v>19374.291771011147</v>
      </c>
      <c r="X86" s="14">
        <f t="shared" si="21"/>
        <v>290614.37656516721</v>
      </c>
      <c r="Y86" s="14">
        <f t="shared" si="27"/>
        <v>29843.5712853964</v>
      </c>
      <c r="Z86" s="14">
        <f t="shared" si="33"/>
        <v>10544.728520840061</v>
      </c>
    </row>
    <row r="87" spans="1:26" x14ac:dyDescent="0.2">
      <c r="A87" s="5">
        <v>2096</v>
      </c>
      <c r="B87" s="5">
        <v>78</v>
      </c>
      <c r="C87">
        <v>2.25</v>
      </c>
      <c r="D87">
        <v>0.25</v>
      </c>
      <c r="E87" s="40">
        <f t="shared" si="22"/>
        <v>138877.40995472818</v>
      </c>
      <c r="F87" s="24">
        <f t="shared" si="18"/>
        <v>312474.17239813838</v>
      </c>
      <c r="G87" s="14">
        <f t="shared" si="28"/>
        <v>31153.769295828399</v>
      </c>
      <c r="H87" s="14">
        <f t="shared" si="29"/>
        <v>3461.5299217587112</v>
      </c>
      <c r="I87">
        <v>1.45</v>
      </c>
      <c r="J87">
        <v>0.15</v>
      </c>
      <c r="K87" s="28">
        <f t="shared" si="23"/>
        <v>2175746.0892907414</v>
      </c>
      <c r="L87" s="24">
        <f t="shared" si="19"/>
        <v>3154831.8294715751</v>
      </c>
      <c r="M87" s="14">
        <f t="shared" si="30"/>
        <v>314537.68555714155</v>
      </c>
      <c r="N87" s="14">
        <f t="shared" si="31"/>
        <v>32538.381264531883</v>
      </c>
      <c r="O87">
        <v>0.2</v>
      </c>
      <c r="P87">
        <v>0.4</v>
      </c>
      <c r="Q87" s="28">
        <f t="shared" si="24"/>
        <v>4860709.3484154912</v>
      </c>
      <c r="R87" s="24">
        <f t="shared" si="20"/>
        <v>972141.86968309828</v>
      </c>
      <c r="S87" s="14">
        <f t="shared" si="26"/>
        <v>96922.837809244011</v>
      </c>
      <c r="T87" s="14">
        <f t="shared" si="32"/>
        <v>193845.67561848802</v>
      </c>
      <c r="U87">
        <v>15</v>
      </c>
      <c r="V87">
        <v>5.3</v>
      </c>
      <c r="W87" s="11">
        <f t="shared" si="25"/>
        <v>19759.840177254271</v>
      </c>
      <c r="X87" s="14">
        <f t="shared" si="21"/>
        <v>296397.60265881405</v>
      </c>
      <c r="Y87" s="14">
        <f t="shared" si="27"/>
        <v>29550.930440753189</v>
      </c>
      <c r="Z87" s="14">
        <f t="shared" si="33"/>
        <v>10441.328755732793</v>
      </c>
    </row>
    <row r="88" spans="1:26" x14ac:dyDescent="0.2">
      <c r="A88" s="5">
        <v>2097</v>
      </c>
      <c r="B88" s="5">
        <v>79</v>
      </c>
      <c r="C88">
        <v>2.25</v>
      </c>
      <c r="D88">
        <v>0.25</v>
      </c>
      <c r="E88" s="40">
        <f t="shared" si="22"/>
        <v>141641.07041282728</v>
      </c>
      <c r="F88" s="24">
        <f t="shared" si="18"/>
        <v>318692.40842886135</v>
      </c>
      <c r="G88" s="14">
        <f t="shared" si="28"/>
        <v>30848.280878461541</v>
      </c>
      <c r="H88" s="14">
        <f t="shared" si="29"/>
        <v>3427.5867642735047</v>
      </c>
      <c r="I88">
        <v>1.45</v>
      </c>
      <c r="J88">
        <v>0.15</v>
      </c>
      <c r="K88" s="28">
        <f t="shared" si="23"/>
        <v>2219043.4364676271</v>
      </c>
      <c r="L88" s="24">
        <f t="shared" si="19"/>
        <v>3217612.9828780591</v>
      </c>
      <c r="M88" s="14">
        <f t="shared" si="30"/>
        <v>311453.38398031908</v>
      </c>
      <c r="N88" s="14">
        <f t="shared" si="31"/>
        <v>32219.315584170938</v>
      </c>
      <c r="O88">
        <v>0.2</v>
      </c>
      <c r="P88">
        <v>0.4</v>
      </c>
      <c r="Q88" s="28">
        <f t="shared" si="24"/>
        <v>4957437.4644489596</v>
      </c>
      <c r="R88" s="24">
        <f t="shared" si="20"/>
        <v>991487.49288979196</v>
      </c>
      <c r="S88" s="14">
        <f t="shared" si="26"/>
        <v>95972.429399658227</v>
      </c>
      <c r="T88" s="14">
        <f t="shared" si="32"/>
        <v>191944.85879931645</v>
      </c>
      <c r="U88">
        <v>15</v>
      </c>
      <c r="V88">
        <v>5.3</v>
      </c>
      <c r="W88" s="11">
        <f t="shared" si="25"/>
        <v>20153.060996781631</v>
      </c>
      <c r="X88" s="14">
        <f t="shared" si="21"/>
        <v>302295.91495172447</v>
      </c>
      <c r="Y88" s="14">
        <f t="shared" si="27"/>
        <v>29261.159181091436</v>
      </c>
      <c r="Z88" s="14">
        <f t="shared" si="33"/>
        <v>10338.942910652306</v>
      </c>
    </row>
    <row r="89" spans="1:26" x14ac:dyDescent="0.2">
      <c r="F89" s="14"/>
      <c r="G89" s="15"/>
      <c r="H89" s="15">
        <f>SUM(H9:H88)</f>
        <v>415250.81799539045</v>
      </c>
      <c r="L89" s="14"/>
      <c r="M89" s="15"/>
      <c r="N89" s="15">
        <f>SUM(N9:N88)</f>
        <v>3903357.6891566683</v>
      </c>
      <c r="R89" s="14"/>
      <c r="S89" s="15"/>
      <c r="T89" s="15">
        <f>SUM(T9:T88)</f>
        <v>23254045.807741869</v>
      </c>
      <c r="X89" s="14"/>
      <c r="Z89" s="15">
        <f>SUM(Z9:Z88)</f>
        <v>1252558.956524618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K10" sqref="K10"/>
    </sheetView>
  </sheetViews>
  <sheetFormatPr defaultRowHeight="12.75" x14ac:dyDescent="0.2"/>
  <cols>
    <col min="1" max="1" width="3" bestFit="1" customWidth="1"/>
    <col min="3" max="3" width="12.140625" bestFit="1" customWidth="1"/>
    <col min="4" max="4" width="15.7109375" style="36" hidden="1" customWidth="1"/>
  </cols>
  <sheetData>
    <row r="2" spans="1:6" x14ac:dyDescent="0.2">
      <c r="B2" s="20" t="s">
        <v>30</v>
      </c>
      <c r="C2" s="20" t="s">
        <v>33</v>
      </c>
      <c r="D2" s="36" t="s">
        <v>16</v>
      </c>
      <c r="E2" s="30" t="s">
        <v>32</v>
      </c>
    </row>
    <row r="3" spans="1:6" x14ac:dyDescent="0.2">
      <c r="A3">
        <v>10</v>
      </c>
      <c r="B3">
        <v>2003</v>
      </c>
      <c r="C3">
        <v>0.79</v>
      </c>
      <c r="D3" s="36">
        <f>C3*((1+E3)^A3)</f>
        <v>1.0014439741803012</v>
      </c>
      <c r="E3">
        <v>2.4E-2</v>
      </c>
    </row>
    <row r="4" spans="1:6" x14ac:dyDescent="0.2">
      <c r="A4">
        <v>9</v>
      </c>
      <c r="B4">
        <v>2004</v>
      </c>
      <c r="C4">
        <v>0.81</v>
      </c>
      <c r="D4" s="36">
        <f t="shared" ref="D4:D12" si="0">C4*((1+E4)^A4)</f>
        <v>1.002731431821158</v>
      </c>
      <c r="E4">
        <v>2.4E-2</v>
      </c>
    </row>
    <row r="5" spans="1:6" x14ac:dyDescent="0.2">
      <c r="A5">
        <v>8</v>
      </c>
      <c r="B5">
        <v>2005</v>
      </c>
      <c r="C5">
        <v>0.84</v>
      </c>
      <c r="D5" s="36">
        <f t="shared" si="0"/>
        <v>0.99973858128315285</v>
      </c>
      <c r="E5">
        <v>2.1999999999999999E-2</v>
      </c>
    </row>
    <row r="6" spans="1:6" x14ac:dyDescent="0.2">
      <c r="A6">
        <v>7</v>
      </c>
      <c r="B6">
        <v>2006</v>
      </c>
      <c r="C6">
        <v>0.87</v>
      </c>
      <c r="D6" s="36">
        <f t="shared" si="0"/>
        <v>0.99935653085487341</v>
      </c>
      <c r="E6">
        <v>0.02</v>
      </c>
    </row>
    <row r="7" spans="1:6" x14ac:dyDescent="0.2">
      <c r="A7">
        <v>6</v>
      </c>
      <c r="B7">
        <v>2007</v>
      </c>
      <c r="C7">
        <v>0.89</v>
      </c>
      <c r="D7" s="36">
        <f t="shared" si="0"/>
        <v>0.99640319324958926</v>
      </c>
      <c r="E7">
        <v>1.9E-2</v>
      </c>
    </row>
    <row r="8" spans="1:6" x14ac:dyDescent="0.2">
      <c r="A8">
        <v>5</v>
      </c>
      <c r="B8">
        <v>2008</v>
      </c>
      <c r="C8">
        <v>0.92</v>
      </c>
      <c r="D8" s="36">
        <f t="shared" si="0"/>
        <v>1.0009043851028681</v>
      </c>
      <c r="E8">
        <v>1.7000000000000001E-2</v>
      </c>
    </row>
    <row r="9" spans="1:6" x14ac:dyDescent="0.2">
      <c r="A9">
        <v>4</v>
      </c>
      <c r="B9">
        <v>2009</v>
      </c>
      <c r="C9">
        <v>0.92</v>
      </c>
      <c r="D9" s="36">
        <f t="shared" si="0"/>
        <v>1.00367108015552</v>
      </c>
      <c r="E9">
        <v>2.1999999999999999E-2</v>
      </c>
    </row>
    <row r="10" spans="1:6" x14ac:dyDescent="0.2">
      <c r="A10">
        <v>3</v>
      </c>
      <c r="B10">
        <v>2010</v>
      </c>
      <c r="C10">
        <v>0.94</v>
      </c>
      <c r="D10" s="36">
        <f t="shared" si="0"/>
        <v>1.0004723253399996</v>
      </c>
      <c r="E10">
        <v>2.1000000000000001E-2</v>
      </c>
    </row>
    <row r="11" spans="1:6" x14ac:dyDescent="0.2">
      <c r="A11">
        <v>2</v>
      </c>
      <c r="B11">
        <v>2011</v>
      </c>
      <c r="C11">
        <v>0.97</v>
      </c>
      <c r="D11" s="36">
        <f t="shared" si="0"/>
        <v>1.00128832</v>
      </c>
      <c r="E11">
        <v>1.6E-2</v>
      </c>
    </row>
    <row r="12" spans="1:6" x14ac:dyDescent="0.2">
      <c r="A12">
        <v>1</v>
      </c>
      <c r="B12">
        <v>2012</v>
      </c>
      <c r="C12">
        <v>0.99</v>
      </c>
      <c r="D12" s="36">
        <f t="shared" si="0"/>
        <v>1.00386</v>
      </c>
      <c r="E12">
        <v>1.4E-2</v>
      </c>
    </row>
    <row r="13" spans="1:6" x14ac:dyDescent="0.2">
      <c r="A13">
        <v>0</v>
      </c>
      <c r="B13">
        <v>2013</v>
      </c>
      <c r="C13">
        <v>1</v>
      </c>
    </row>
    <row r="14" spans="1:6" x14ac:dyDescent="0.2">
      <c r="E14" s="38">
        <f>AVERAGE(E3:E12)</f>
        <v>1.9900000000000001E-2</v>
      </c>
      <c r="F14" s="20" t="s">
        <v>34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7" workbookViewId="0">
      <selection activeCell="H29" sqref="H29"/>
    </sheetView>
  </sheetViews>
  <sheetFormatPr defaultRowHeight="12.75" x14ac:dyDescent="0.2"/>
  <cols>
    <col min="1" max="1" width="15.28515625" bestFit="1" customWidth="1"/>
  </cols>
  <sheetData>
    <row r="1" spans="1:13" ht="15.75" x14ac:dyDescent="0.25">
      <c r="A1" s="73" t="s">
        <v>47</v>
      </c>
      <c r="B1" s="73"/>
      <c r="C1" s="73"/>
      <c r="D1" s="73"/>
      <c r="E1" s="73"/>
      <c r="F1" s="73"/>
      <c r="G1" s="73"/>
      <c r="H1" s="73"/>
      <c r="I1" s="35"/>
      <c r="J1" s="35"/>
      <c r="K1" s="35"/>
      <c r="L1" s="35"/>
    </row>
    <row r="2" spans="1:13" x14ac:dyDescent="0.2">
      <c r="A2" s="20" t="s">
        <v>43</v>
      </c>
      <c r="B2" s="22">
        <v>2015</v>
      </c>
      <c r="C2" s="22">
        <v>2014</v>
      </c>
      <c r="D2" s="22">
        <v>2013</v>
      </c>
      <c r="E2" s="22">
        <v>2012</v>
      </c>
      <c r="F2" s="22">
        <v>2011</v>
      </c>
      <c r="G2" s="22">
        <v>2010</v>
      </c>
      <c r="H2" s="22">
        <v>2009</v>
      </c>
      <c r="I2" s="35"/>
      <c r="J2" s="35"/>
      <c r="K2" s="35"/>
      <c r="L2" s="35"/>
    </row>
    <row r="3" spans="1:13" x14ac:dyDescent="0.2">
      <c r="A3" s="20" t="s">
        <v>44</v>
      </c>
      <c r="B3" s="58">
        <v>9125007</v>
      </c>
      <c r="C3" s="58">
        <v>9012854</v>
      </c>
      <c r="D3" s="58">
        <v>8759331</v>
      </c>
      <c r="E3" s="58">
        <v>8572727</v>
      </c>
      <c r="F3" s="58">
        <v>8160292</v>
      </c>
      <c r="G3" s="58">
        <v>7992036</v>
      </c>
      <c r="H3" s="58">
        <v>7868867</v>
      </c>
      <c r="I3" s="35"/>
      <c r="J3" s="35"/>
      <c r="K3" s="35"/>
      <c r="L3" s="35"/>
    </row>
    <row r="4" spans="1:13" x14ac:dyDescent="0.2">
      <c r="A4" s="20" t="s">
        <v>45</v>
      </c>
      <c r="B4" s="56">
        <f t="shared" ref="B4" si="0">(B3-C3)/C3</f>
        <v>1.2443672115403179E-2</v>
      </c>
      <c r="C4" s="56">
        <f t="shared" ref="C4" si="1">(C3-D3)/D3</f>
        <v>2.8943192122777413E-2</v>
      </c>
      <c r="D4" s="56">
        <f t="shared" ref="D4" si="2">(D3-E3)/E3</f>
        <v>2.1767169303303371E-2</v>
      </c>
      <c r="E4" s="56">
        <f t="shared" ref="E4" si="3">(E3-F3)/F3</f>
        <v>5.0541696302044095E-2</v>
      </c>
      <c r="F4" s="56">
        <f t="shared" ref="F4" si="4">(F3-G3)/G3</f>
        <v>2.1052958219907918E-2</v>
      </c>
      <c r="G4" s="56">
        <f t="shared" ref="G4" si="5">(G3-H3)/H3</f>
        <v>1.5652698158451529E-2</v>
      </c>
    </row>
    <row r="5" spans="1:13" x14ac:dyDescent="0.2">
      <c r="A5" s="20"/>
    </row>
    <row r="6" spans="1:13" x14ac:dyDescent="0.2">
      <c r="A6" s="20" t="s">
        <v>41</v>
      </c>
      <c r="B6" s="57">
        <f>AVERAGE(B4:G4)</f>
        <v>2.5066897703647919E-2</v>
      </c>
    </row>
    <row r="10" spans="1:13" ht="15.75" x14ac:dyDescent="0.25">
      <c r="A10" s="73" t="s">
        <v>42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3" ht="13.5" thickBot="1" x14ac:dyDescent="0.25">
      <c r="A11" s="51" t="s">
        <v>43</v>
      </c>
      <c r="B11" s="22">
        <v>2015</v>
      </c>
      <c r="C11" s="22">
        <v>2014</v>
      </c>
      <c r="D11" s="22">
        <v>2013</v>
      </c>
      <c r="E11" s="22">
        <v>2012</v>
      </c>
      <c r="F11" s="22">
        <v>2011</v>
      </c>
      <c r="G11" s="22">
        <v>2010</v>
      </c>
      <c r="H11" s="22">
        <v>2009</v>
      </c>
      <c r="I11" s="22">
        <v>2008</v>
      </c>
      <c r="J11" s="22">
        <v>2007</v>
      </c>
      <c r="K11" s="22">
        <v>2006</v>
      </c>
      <c r="L11" s="22">
        <v>2005</v>
      </c>
      <c r="M11" s="51" t="s">
        <v>61</v>
      </c>
    </row>
    <row r="12" spans="1:13" ht="13.5" thickBot="1" x14ac:dyDescent="0.25">
      <c r="A12" s="51" t="s">
        <v>49</v>
      </c>
      <c r="B12" s="53">
        <v>681380</v>
      </c>
      <c r="C12" s="54">
        <v>641495</v>
      </c>
      <c r="D12" s="54">
        <v>633891</v>
      </c>
      <c r="E12" s="54">
        <v>644707</v>
      </c>
      <c r="F12" s="54">
        <v>617032</v>
      </c>
      <c r="G12" s="54">
        <v>596387</v>
      </c>
      <c r="H12" s="54">
        <v>626966</v>
      </c>
      <c r="I12" s="54">
        <v>765526</v>
      </c>
      <c r="J12" s="54">
        <v>622456</v>
      </c>
      <c r="K12" s="54">
        <v>609555</v>
      </c>
      <c r="L12" s="55">
        <v>568252</v>
      </c>
    </row>
    <row r="13" spans="1:13" ht="13.5" thickBot="1" x14ac:dyDescent="0.25">
      <c r="A13" s="51" t="s">
        <v>50</v>
      </c>
      <c r="B13" s="53">
        <v>635971</v>
      </c>
      <c r="C13" s="54">
        <v>641483</v>
      </c>
      <c r="D13" s="54">
        <v>629682</v>
      </c>
      <c r="E13" s="54">
        <v>624130</v>
      </c>
      <c r="F13" s="54">
        <v>567724</v>
      </c>
      <c r="G13" s="54">
        <v>581457</v>
      </c>
      <c r="H13" s="54">
        <v>582680</v>
      </c>
      <c r="I13" s="54">
        <v>593432</v>
      </c>
      <c r="J13" s="54">
        <v>593817</v>
      </c>
      <c r="K13" s="54">
        <v>536302</v>
      </c>
      <c r="L13" s="55">
        <v>540049</v>
      </c>
    </row>
    <row r="14" spans="1:13" ht="13.5" thickBot="1" x14ac:dyDescent="0.25">
      <c r="A14" s="51" t="s">
        <v>51</v>
      </c>
      <c r="B14" s="53">
        <v>694381</v>
      </c>
      <c r="C14" s="54">
        <v>682409</v>
      </c>
      <c r="D14" s="54">
        <v>671016</v>
      </c>
      <c r="E14" s="54">
        <v>673846</v>
      </c>
      <c r="F14" s="54">
        <v>635679</v>
      </c>
      <c r="G14" s="54">
        <v>607141</v>
      </c>
      <c r="H14" s="54">
        <v>606843</v>
      </c>
      <c r="I14" s="54">
        <v>629339</v>
      </c>
      <c r="J14" s="54">
        <v>634168</v>
      </c>
      <c r="K14" s="54">
        <v>599037</v>
      </c>
      <c r="L14" s="55">
        <v>566701</v>
      </c>
    </row>
    <row r="15" spans="1:13" ht="13.5" thickBot="1" x14ac:dyDescent="0.25">
      <c r="A15" s="51" t="s">
        <v>52</v>
      </c>
      <c r="B15" s="53">
        <v>680886</v>
      </c>
      <c r="C15" s="54">
        <v>694359</v>
      </c>
      <c r="D15" s="54">
        <v>676134</v>
      </c>
      <c r="E15" s="54">
        <v>657153</v>
      </c>
      <c r="F15" s="54">
        <v>646581</v>
      </c>
      <c r="G15" s="54">
        <v>643904</v>
      </c>
      <c r="H15" s="54">
        <v>615046</v>
      </c>
      <c r="I15" s="54">
        <v>660078</v>
      </c>
      <c r="J15" s="54">
        <v>631947</v>
      </c>
      <c r="K15" s="54">
        <v>595121</v>
      </c>
      <c r="L15" s="55">
        <v>578073</v>
      </c>
    </row>
    <row r="16" spans="1:13" ht="13.5" thickBot="1" x14ac:dyDescent="0.25">
      <c r="A16" s="51" t="s">
        <v>53</v>
      </c>
      <c r="B16" s="53">
        <v>676114</v>
      </c>
      <c r="C16" s="54">
        <v>702043</v>
      </c>
      <c r="D16" s="54">
        <v>694118</v>
      </c>
      <c r="E16" s="54">
        <v>657153</v>
      </c>
      <c r="F16" s="54">
        <v>657452</v>
      </c>
      <c r="G16" s="54">
        <v>648571</v>
      </c>
      <c r="H16" s="54">
        <v>619905</v>
      </c>
      <c r="I16" s="54">
        <v>684018</v>
      </c>
      <c r="J16" s="54">
        <v>669800</v>
      </c>
      <c r="K16" s="54">
        <v>622546</v>
      </c>
      <c r="L16" s="55">
        <v>581813</v>
      </c>
    </row>
    <row r="17" spans="1:12" ht="13.5" thickBot="1" x14ac:dyDescent="0.25">
      <c r="A17" s="51" t="s">
        <v>54</v>
      </c>
      <c r="B17" s="53">
        <v>752247</v>
      </c>
      <c r="C17" s="54">
        <v>746033</v>
      </c>
      <c r="D17" s="54">
        <v>715238</v>
      </c>
      <c r="E17" s="54">
        <v>693567</v>
      </c>
      <c r="F17" s="54">
        <v>712906</v>
      </c>
      <c r="G17" s="54">
        <v>717567</v>
      </c>
      <c r="H17" s="54">
        <v>660634</v>
      </c>
      <c r="I17" s="54">
        <v>714574</v>
      </c>
      <c r="J17" s="54">
        <v>693131</v>
      </c>
      <c r="K17" s="54">
        <v>656182</v>
      </c>
      <c r="L17" s="55">
        <v>630640</v>
      </c>
    </row>
    <row r="18" spans="1:12" ht="13.5" thickBot="1" x14ac:dyDescent="0.25">
      <c r="A18" s="51" t="s">
        <v>55</v>
      </c>
      <c r="B18" s="53">
        <v>749632</v>
      </c>
      <c r="C18" s="54">
        <v>756282</v>
      </c>
      <c r="D18" s="54">
        <v>743872</v>
      </c>
      <c r="E18" s="54">
        <v>691425</v>
      </c>
      <c r="F18" s="54">
        <v>692199</v>
      </c>
      <c r="G18" s="54">
        <v>700928</v>
      </c>
      <c r="H18" s="54">
        <v>712266</v>
      </c>
      <c r="I18" s="54">
        <v>764023</v>
      </c>
      <c r="J18" s="54">
        <v>729566</v>
      </c>
      <c r="K18" s="54">
        <v>675648</v>
      </c>
      <c r="L18" s="55">
        <v>627699</v>
      </c>
    </row>
    <row r="19" spans="1:12" ht="13.5" thickBot="1" x14ac:dyDescent="0.25">
      <c r="A19" s="51" t="s">
        <v>56</v>
      </c>
      <c r="B19" s="53">
        <v>739489</v>
      </c>
      <c r="C19" s="54">
        <v>728270</v>
      </c>
      <c r="D19" s="54">
        <v>725009</v>
      </c>
      <c r="E19" s="54">
        <v>708807</v>
      </c>
      <c r="F19" s="54">
        <v>728685</v>
      </c>
      <c r="G19" s="54">
        <v>697249</v>
      </c>
      <c r="H19" s="54">
        <v>648378</v>
      </c>
      <c r="I19" s="54">
        <v>715829</v>
      </c>
      <c r="J19" s="54">
        <v>692969</v>
      </c>
      <c r="K19" s="54">
        <v>680421</v>
      </c>
      <c r="L19" s="55">
        <v>620923</v>
      </c>
    </row>
    <row r="20" spans="1:12" ht="13.5" thickBot="1" x14ac:dyDescent="0.25">
      <c r="A20" s="51" t="s">
        <v>57</v>
      </c>
      <c r="B20" s="53">
        <v>707366</v>
      </c>
      <c r="C20" s="54">
        <v>726666</v>
      </c>
      <c r="D20" s="54">
        <v>700297</v>
      </c>
      <c r="E20" s="54">
        <v>662414</v>
      </c>
      <c r="F20" s="54">
        <v>685711</v>
      </c>
      <c r="G20" s="54">
        <v>659214</v>
      </c>
      <c r="H20" s="54">
        <v>639721</v>
      </c>
      <c r="I20" s="54">
        <v>694357</v>
      </c>
      <c r="J20" s="54">
        <v>662046</v>
      </c>
      <c r="K20" s="54">
        <v>624504</v>
      </c>
      <c r="L20" s="55">
        <v>616045</v>
      </c>
    </row>
    <row r="21" spans="1:12" ht="13.5" thickBot="1" x14ac:dyDescent="0.25">
      <c r="A21" s="51" t="s">
        <v>58</v>
      </c>
      <c r="B21" s="53">
        <v>706169</v>
      </c>
      <c r="C21" s="54">
        <v>735684</v>
      </c>
      <c r="D21" s="54">
        <v>716744</v>
      </c>
      <c r="E21" s="54">
        <v>701575</v>
      </c>
      <c r="F21" s="54">
        <v>694496</v>
      </c>
      <c r="G21" s="54">
        <v>658716</v>
      </c>
      <c r="H21" s="54">
        <v>634155</v>
      </c>
      <c r="I21" s="54">
        <v>707613</v>
      </c>
      <c r="J21" s="54">
        <v>701792</v>
      </c>
      <c r="K21" s="54">
        <v>648540</v>
      </c>
      <c r="L21" s="55">
        <v>604035</v>
      </c>
    </row>
    <row r="22" spans="1:12" ht="13.5" thickBot="1" x14ac:dyDescent="0.25">
      <c r="A22" s="51" t="s">
        <v>59</v>
      </c>
      <c r="B22" s="53">
        <v>674983</v>
      </c>
      <c r="C22" s="54">
        <v>677565</v>
      </c>
      <c r="D22" s="54">
        <v>675220</v>
      </c>
      <c r="E22" s="54">
        <v>674054</v>
      </c>
      <c r="F22" s="54">
        <v>675321</v>
      </c>
      <c r="G22" s="54">
        <v>645172</v>
      </c>
      <c r="H22" s="54">
        <v>622428</v>
      </c>
      <c r="I22" s="54">
        <v>632229</v>
      </c>
      <c r="J22" s="54">
        <v>669180</v>
      </c>
      <c r="K22" s="54">
        <v>636200</v>
      </c>
      <c r="L22" s="55">
        <v>592726</v>
      </c>
    </row>
    <row r="23" spans="1:12" ht="13.5" thickBot="1" x14ac:dyDescent="0.25">
      <c r="A23" s="51" t="s">
        <v>48</v>
      </c>
      <c r="B23" s="53">
        <v>668646</v>
      </c>
      <c r="C23" s="54">
        <v>690901</v>
      </c>
      <c r="D23" s="54">
        <v>670368</v>
      </c>
      <c r="E23" s="54">
        <v>621210</v>
      </c>
      <c r="F23" s="54">
        <v>635020</v>
      </c>
      <c r="G23" s="55">
        <v>621036</v>
      </c>
      <c r="H23" s="53">
        <v>592004</v>
      </c>
      <c r="I23" s="54">
        <v>609352</v>
      </c>
      <c r="J23" s="54">
        <v>626950</v>
      </c>
      <c r="K23" s="54">
        <v>585345</v>
      </c>
      <c r="L23" s="55">
        <v>581545</v>
      </c>
    </row>
    <row r="25" spans="1:12" x14ac:dyDescent="0.2">
      <c r="A25" s="51" t="s">
        <v>60</v>
      </c>
      <c r="B25" s="7">
        <f>SUM(B12:B23)</f>
        <v>8367264</v>
      </c>
      <c r="C25" s="7">
        <f t="shared" ref="C25:L25" si="6">SUM(C12:C23)</f>
        <v>8423190</v>
      </c>
      <c r="D25" s="7">
        <f t="shared" si="6"/>
        <v>8251589</v>
      </c>
      <c r="E25" s="7">
        <f t="shared" si="6"/>
        <v>8010041</v>
      </c>
      <c r="F25" s="7">
        <f t="shared" si="6"/>
        <v>7948806</v>
      </c>
      <c r="G25" s="7">
        <f t="shared" si="6"/>
        <v>7777342</v>
      </c>
      <c r="H25" s="7">
        <f t="shared" si="6"/>
        <v>7561026</v>
      </c>
      <c r="I25" s="7">
        <f t="shared" si="6"/>
        <v>8170370</v>
      </c>
      <c r="J25" s="7">
        <f t="shared" si="6"/>
        <v>7927822</v>
      </c>
      <c r="K25" s="7">
        <f t="shared" si="6"/>
        <v>7469401</v>
      </c>
      <c r="L25" s="7">
        <f t="shared" si="6"/>
        <v>7108501</v>
      </c>
    </row>
    <row r="26" spans="1:12" x14ac:dyDescent="0.2">
      <c r="B26" s="56">
        <f t="shared" ref="B26" si="7">(B25-C25)/C25</f>
        <v>-6.6395273049759057E-3</v>
      </c>
      <c r="C26" s="56">
        <f t="shared" ref="C26" si="8">(C25-D25)/D25</f>
        <v>2.0796115754189892E-2</v>
      </c>
      <c r="D26" s="56">
        <f t="shared" ref="D26" si="9">(D25-E25)/E25</f>
        <v>3.0155650888678349E-2</v>
      </c>
      <c r="E26" s="56">
        <f t="shared" ref="E26" si="10">(E25-F25)/F25</f>
        <v>7.7036727277027522E-3</v>
      </c>
      <c r="F26" s="56">
        <f>(F25-G25)/G25</f>
        <v>2.2046606668447908E-2</v>
      </c>
      <c r="G26" s="56">
        <f t="shared" ref="G26" si="11">(G25-H25)/H25</f>
        <v>2.8609344816430998E-2</v>
      </c>
      <c r="H26" s="56">
        <f t="shared" ref="H26" si="12">(H25-I25)/I25</f>
        <v>-7.4579731395273408E-2</v>
      </c>
      <c r="I26" s="56">
        <f t="shared" ref="I26" si="13">(I25-J25)/J25</f>
        <v>3.0594531511933542E-2</v>
      </c>
      <c r="J26" s="56">
        <f t="shared" ref="J26" si="14">(J25-K25)/K25</f>
        <v>6.1373194450264484E-2</v>
      </c>
      <c r="K26" s="56">
        <f t="shared" ref="K26" si="15">(K25-L25)/L25</f>
        <v>5.0770197542351056E-2</v>
      </c>
    </row>
    <row r="28" spans="1:12" x14ac:dyDescent="0.2">
      <c r="A28" s="20" t="s">
        <v>41</v>
      </c>
      <c r="B28" s="57">
        <f>AVERAGE(B26:K26)</f>
        <v>1.7083005565974967E-2</v>
      </c>
    </row>
    <row r="30" spans="1:12" x14ac:dyDescent="0.2">
      <c r="B30" s="7"/>
    </row>
  </sheetData>
  <mergeCells count="2">
    <mergeCell ref="A1:H1"/>
    <mergeCell ref="A10:L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TP010015268</AuthoringAssetId>
    <AssetId xmlns="145c5697-5eb5-440b-b2f1-a8273fb59250">TS010015268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1AD354F-C9B3-4ACE-8191-3B9FF2A088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45c5697-5eb5-440b-b2f1-a8273fb592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AE9481-727E-4DC3-B492-19362403A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07692-5599-4722-8F3C-909633B1D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B5A2CCA5-90DF-4070-810C-3E2FFAAEFE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Transit</vt:lpstr>
      <vt:lpstr>Safety</vt:lpstr>
      <vt:lpstr>CPI</vt:lpstr>
      <vt:lpstr>Ridership Growth Calculations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present value calculator</dc:title>
  <dc:creator>jiacobucci</dc:creator>
  <cp:lastModifiedBy>Ben Norquist</cp:lastModifiedBy>
  <cp:lastPrinted>2015-05-12T15:58:55Z</cp:lastPrinted>
  <dcterms:created xsi:type="dcterms:W3CDTF">2004-05-19T17:36:17Z</dcterms:created>
  <dcterms:modified xsi:type="dcterms:W3CDTF">2016-03-25T17:26:28Z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5540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TS010015268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Net present value calculator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EY001079779</vt:lpwstr>
  </property>
  <property fmtid="{D5CDD505-2E9C-101B-9397-08002B2CF9AE}" pid="21" name="SourceTitle">
    <vt:lpwstr>Net present value calculator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Never Localize</vt:lpwstr>
  </property>
  <property fmtid="{D5CDD505-2E9C-101B-9397-08002B2CF9AE}" pid="27" name="Applications">
    <vt:lpwstr>79;#Template 12;#23;#Microsoft Office Excel 2007;#22;#Excel 2003;#347;#Work Essentials 12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WE template</vt:lpwstr>
  </property>
  <property fmtid="{D5CDD505-2E9C-101B-9397-08002B2CF9AE}" pid="33" name="TemplateStatus">
    <vt:lpwstr>Complete</vt:lpwstr>
  </property>
  <property fmtid="{D5CDD505-2E9C-101B-9397-08002B2CF9AE}" pid="34" name="PublishStatusLookup">
    <vt:lpwstr>260611</vt:lpwstr>
  </property>
  <property fmtid="{D5CDD505-2E9C-101B-9397-08002B2CF9AE}" pid="35" name="APTrustLevel">
    <vt:lpwstr>1.00000000000000</vt:lpwstr>
  </property>
  <property fmtid="{D5CDD505-2E9C-101B-9397-08002B2CF9AE}" pid="36" name="TPClientViewer">
    <vt:lpwstr>Microsoft Office Excel</vt:lpwstr>
  </property>
  <property fmtid="{D5CDD505-2E9C-101B-9397-08002B2CF9AE}" pid="37" name="TPComponent">
    <vt:lpwstr>EXCELFiles</vt:lpwstr>
  </property>
  <property fmtid="{D5CDD505-2E9C-101B-9397-08002B2CF9AE}" pid="38" name="TPNamespace">
    <vt:lpwstr>EXCEL</vt:lpwstr>
  </property>
  <property fmtid="{D5CDD505-2E9C-101B-9397-08002B2CF9AE}" pid="39" name="Content Type">
    <vt:lpwstr>OOFile</vt:lpwstr>
  </property>
  <property fmtid="{D5CDD505-2E9C-101B-9397-08002B2CF9AE}" pid="40" name="AuthoringAssetId">
    <vt:lpwstr>TP010015268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