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755"/>
  </bookViews>
  <sheets>
    <sheet name="Summary" sheetId="7" r:id="rId1"/>
    <sheet name="Transit" sheetId="4" r:id="rId2"/>
    <sheet name="Safety" sheetId="6" r:id="rId3"/>
    <sheet name="CPI" sheetId="5" r:id="rId4"/>
  </sheets>
  <calcPr calcId="152511"/>
</workbook>
</file>

<file path=xl/calcChain.xml><?xml version="1.0" encoding="utf-8"?>
<calcChain xmlns="http://schemas.openxmlformats.org/spreadsheetml/2006/main">
  <c r="C6" i="7" l="1"/>
  <c r="T4" i="4" l="1"/>
  <c r="L87" i="4"/>
  <c r="W6" i="6" l="1"/>
  <c r="W7" i="6" s="1"/>
  <c r="W8" i="6" s="1"/>
  <c r="W9" i="6" s="1"/>
  <c r="Q6" i="6"/>
  <c r="Q7" i="6" s="1"/>
  <c r="Q8" i="6" s="1"/>
  <c r="Q9" i="6" s="1"/>
  <c r="K6" i="6"/>
  <c r="K7" i="6" s="1"/>
  <c r="K8" i="6" s="1"/>
  <c r="K9" i="6" s="1"/>
  <c r="E6" i="6"/>
  <c r="E7" i="6" s="1"/>
  <c r="E8" i="6" s="1"/>
  <c r="E9" i="6" s="1"/>
  <c r="T5" i="4"/>
  <c r="T6" i="4" s="1"/>
  <c r="T7" i="4" s="1"/>
  <c r="T8" i="4" s="1"/>
  <c r="T9" i="4" s="1"/>
  <c r="T10" i="4" s="1"/>
  <c r="T11" i="4" s="1"/>
  <c r="T12" i="4" s="1"/>
  <c r="T13" i="4" s="1"/>
  <c r="T14" i="4" s="1"/>
  <c r="T15" i="4" s="1"/>
  <c r="T16" i="4" s="1"/>
  <c r="T17" i="4" s="1"/>
  <c r="T18" i="4" s="1"/>
  <c r="T19" i="4" s="1"/>
  <c r="T20" i="4" s="1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T43" i="4" s="1"/>
  <c r="T44" i="4" s="1"/>
  <c r="T45" i="4" s="1"/>
  <c r="T46" i="4" s="1"/>
  <c r="T47" i="4" s="1"/>
  <c r="T48" i="4" s="1"/>
  <c r="T49" i="4" s="1"/>
  <c r="T50" i="4" s="1"/>
  <c r="T51" i="4" s="1"/>
  <c r="T52" i="4" s="1"/>
  <c r="T53" i="4" s="1"/>
  <c r="T54" i="4" s="1"/>
  <c r="T55" i="4" s="1"/>
  <c r="T56" i="4" s="1"/>
  <c r="T57" i="4" s="1"/>
  <c r="T58" i="4" s="1"/>
  <c r="T59" i="4" s="1"/>
  <c r="T60" i="4" s="1"/>
  <c r="T61" i="4" s="1"/>
  <c r="T62" i="4" s="1"/>
  <c r="T63" i="4" s="1"/>
  <c r="T64" i="4" s="1"/>
  <c r="T65" i="4" s="1"/>
  <c r="T66" i="4" s="1"/>
  <c r="T67" i="4" s="1"/>
  <c r="T68" i="4" s="1"/>
  <c r="T69" i="4" s="1"/>
  <c r="T70" i="4" s="1"/>
  <c r="T71" i="4" s="1"/>
  <c r="T72" i="4" s="1"/>
  <c r="T73" i="4" s="1"/>
  <c r="T74" i="4" s="1"/>
  <c r="T75" i="4" s="1"/>
  <c r="T76" i="4" s="1"/>
  <c r="T77" i="4" s="1"/>
  <c r="T78" i="4" s="1"/>
  <c r="T79" i="4" s="1"/>
  <c r="T80" i="4" s="1"/>
  <c r="T81" i="4" s="1"/>
  <c r="T82" i="4" s="1"/>
  <c r="T83" i="4" s="1"/>
  <c r="T84" i="4" s="1"/>
  <c r="T85" i="4" s="1"/>
  <c r="T86" i="4" s="1"/>
  <c r="T87" i="4" s="1"/>
  <c r="T88" i="4" s="1"/>
  <c r="I5" i="4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R6" i="6"/>
  <c r="X5" i="6"/>
  <c r="R5" i="6"/>
  <c r="L5" i="6"/>
  <c r="F5" i="6"/>
  <c r="E89" i="4"/>
  <c r="G89" i="4" s="1"/>
  <c r="H89" i="4" s="1"/>
  <c r="K10" i="6" l="1"/>
  <c r="N9" i="6"/>
  <c r="W10" i="6"/>
  <c r="Z9" i="6"/>
  <c r="E10" i="6"/>
  <c r="H9" i="6"/>
  <c r="Q10" i="6"/>
  <c r="T9" i="6"/>
  <c r="L6" i="6"/>
  <c r="X6" i="6"/>
  <c r="L7" i="6"/>
  <c r="X7" i="6"/>
  <c r="R8" i="6"/>
  <c r="F6" i="6"/>
  <c r="R7" i="6"/>
  <c r="Q11" i="6" l="1"/>
  <c r="T10" i="6"/>
  <c r="W11" i="6"/>
  <c r="Z10" i="6"/>
  <c r="E11" i="6"/>
  <c r="H10" i="6"/>
  <c r="K11" i="6"/>
  <c r="N10" i="6"/>
  <c r="F7" i="6"/>
  <c r="X8" i="6"/>
  <c r="R9" i="6"/>
  <c r="S9" i="6" s="1"/>
  <c r="L8" i="6"/>
  <c r="E14" i="5"/>
  <c r="D4" i="5"/>
  <c r="D5" i="5"/>
  <c r="D6" i="5"/>
  <c r="D7" i="5"/>
  <c r="D8" i="5"/>
  <c r="D9" i="5"/>
  <c r="D10" i="5"/>
  <c r="D11" i="5"/>
  <c r="D12" i="5"/>
  <c r="D3" i="5"/>
  <c r="K12" i="6" l="1"/>
  <c r="N11" i="6"/>
  <c r="W12" i="6"/>
  <c r="Z11" i="6"/>
  <c r="E12" i="6"/>
  <c r="H11" i="6"/>
  <c r="Q12" i="6"/>
  <c r="T11" i="6"/>
  <c r="L9" i="6"/>
  <c r="M9" i="6" s="1"/>
  <c r="X9" i="6"/>
  <c r="Y9" i="6" s="1"/>
  <c r="R10" i="6"/>
  <c r="S10" i="6" s="1"/>
  <c r="F8" i="6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8" i="4"/>
  <c r="L31" i="4"/>
  <c r="O4" i="4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W13" i="6" l="1"/>
  <c r="Z12" i="6"/>
  <c r="E13" i="6"/>
  <c r="H12" i="6"/>
  <c r="K13" i="6"/>
  <c r="N12" i="6"/>
  <c r="Q13" i="6"/>
  <c r="T12" i="6"/>
  <c r="F9" i="6"/>
  <c r="G9" i="6" s="1"/>
  <c r="X10" i="6"/>
  <c r="Y10" i="6" s="1"/>
  <c r="R11" i="6"/>
  <c r="S11" i="6" s="1"/>
  <c r="L10" i="6"/>
  <c r="M10" i="6" s="1"/>
  <c r="P31" i="4"/>
  <c r="R31" i="4" s="1"/>
  <c r="S31" i="4" s="1"/>
  <c r="U31" i="4" s="1"/>
  <c r="X31" i="4" s="1"/>
  <c r="O32" i="4"/>
  <c r="E31" i="4"/>
  <c r="G31" i="4" s="1"/>
  <c r="H31" i="4" s="1"/>
  <c r="J31" i="4" s="1"/>
  <c r="D32" i="4"/>
  <c r="K14" i="6" l="1"/>
  <c r="N13" i="6"/>
  <c r="W14" i="6"/>
  <c r="Z13" i="6"/>
  <c r="Q14" i="6"/>
  <c r="T13" i="6"/>
  <c r="E14" i="6"/>
  <c r="H13" i="6"/>
  <c r="L11" i="6"/>
  <c r="M11" i="6" s="1"/>
  <c r="X11" i="6"/>
  <c r="Y11" i="6" s="1"/>
  <c r="R12" i="6"/>
  <c r="S12" i="6" s="1"/>
  <c r="F10" i="6"/>
  <c r="G10" i="6" s="1"/>
  <c r="M31" i="4"/>
  <c r="P32" i="4"/>
  <c r="R32" i="4" s="1"/>
  <c r="S32" i="4" s="1"/>
  <c r="U32" i="4" s="1"/>
  <c r="X32" i="4" s="1"/>
  <c r="O33" i="4"/>
  <c r="D33" i="4"/>
  <c r="E32" i="4"/>
  <c r="G32" i="4" s="1"/>
  <c r="H32" i="4" s="1"/>
  <c r="J32" i="4" s="1"/>
  <c r="M32" i="4" s="1"/>
  <c r="E15" i="6" l="1"/>
  <c r="H14" i="6"/>
  <c r="W15" i="6"/>
  <c r="Z14" i="6"/>
  <c r="Q15" i="6"/>
  <c r="T14" i="6"/>
  <c r="K15" i="6"/>
  <c r="N14" i="6"/>
  <c r="F11" i="6"/>
  <c r="G11" i="6" s="1"/>
  <c r="R13" i="6"/>
  <c r="S13" i="6" s="1"/>
  <c r="L12" i="6"/>
  <c r="M12" i="6" s="1"/>
  <c r="X12" i="6"/>
  <c r="Y12" i="6" s="1"/>
  <c r="P33" i="4"/>
  <c r="R33" i="4" s="1"/>
  <c r="S33" i="4" s="1"/>
  <c r="U33" i="4" s="1"/>
  <c r="X33" i="4" s="1"/>
  <c r="O34" i="4"/>
  <c r="D34" i="4"/>
  <c r="E33" i="4"/>
  <c r="G33" i="4" s="1"/>
  <c r="H33" i="4" s="1"/>
  <c r="J33" i="4" s="1"/>
  <c r="M33" i="4" s="1"/>
  <c r="K16" i="6" l="1"/>
  <c r="N15" i="6"/>
  <c r="W16" i="6"/>
  <c r="Z15" i="6"/>
  <c r="Q16" i="6"/>
  <c r="T15" i="6"/>
  <c r="E16" i="6"/>
  <c r="H15" i="6"/>
  <c r="L13" i="6"/>
  <c r="M13" i="6" s="1"/>
  <c r="F12" i="6"/>
  <c r="G12" i="6" s="1"/>
  <c r="R14" i="6"/>
  <c r="S14" i="6" s="1"/>
  <c r="X13" i="6"/>
  <c r="Y13" i="6" s="1"/>
  <c r="D35" i="4"/>
  <c r="E34" i="4"/>
  <c r="G34" i="4" s="1"/>
  <c r="H34" i="4" s="1"/>
  <c r="J34" i="4" s="1"/>
  <c r="M34" i="4" s="1"/>
  <c r="P34" i="4"/>
  <c r="R34" i="4" s="1"/>
  <c r="S34" i="4" s="1"/>
  <c r="U34" i="4" s="1"/>
  <c r="X34" i="4" s="1"/>
  <c r="O35" i="4"/>
  <c r="E17" i="6" l="1"/>
  <c r="H16" i="6"/>
  <c r="W17" i="6"/>
  <c r="Z16" i="6"/>
  <c r="Q17" i="6"/>
  <c r="T16" i="6"/>
  <c r="K17" i="6"/>
  <c r="N16" i="6"/>
  <c r="R15" i="6"/>
  <c r="S15" i="6" s="1"/>
  <c r="L14" i="6"/>
  <c r="M14" i="6" s="1"/>
  <c r="X14" i="6"/>
  <c r="Y14" i="6" s="1"/>
  <c r="F13" i="6"/>
  <c r="G13" i="6" s="1"/>
  <c r="P35" i="4"/>
  <c r="R35" i="4" s="1"/>
  <c r="S35" i="4" s="1"/>
  <c r="U35" i="4" s="1"/>
  <c r="X35" i="4" s="1"/>
  <c r="O36" i="4"/>
  <c r="D36" i="4"/>
  <c r="E35" i="4"/>
  <c r="G35" i="4" s="1"/>
  <c r="H35" i="4" s="1"/>
  <c r="J35" i="4" s="1"/>
  <c r="M35" i="4" s="1"/>
  <c r="K18" i="6" l="1"/>
  <c r="N17" i="6"/>
  <c r="W18" i="6"/>
  <c r="Z17" i="6"/>
  <c r="Q18" i="6"/>
  <c r="T17" i="6"/>
  <c r="E18" i="6"/>
  <c r="H17" i="6"/>
  <c r="R16" i="6"/>
  <c r="S16" i="6" s="1"/>
  <c r="X15" i="6"/>
  <c r="Y15" i="6" s="1"/>
  <c r="F14" i="6"/>
  <c r="G14" i="6" s="1"/>
  <c r="L15" i="6"/>
  <c r="M15" i="6" s="1"/>
  <c r="P36" i="4"/>
  <c r="R36" i="4" s="1"/>
  <c r="S36" i="4" s="1"/>
  <c r="U36" i="4" s="1"/>
  <c r="X36" i="4" s="1"/>
  <c r="O37" i="4"/>
  <c r="D37" i="4"/>
  <c r="E36" i="4"/>
  <c r="G36" i="4" s="1"/>
  <c r="H36" i="4" s="1"/>
  <c r="J36" i="4" s="1"/>
  <c r="M36" i="4" s="1"/>
  <c r="E19" i="6" l="1"/>
  <c r="H18" i="6"/>
  <c r="W19" i="6"/>
  <c r="Z18" i="6"/>
  <c r="Q19" i="6"/>
  <c r="T18" i="6"/>
  <c r="K19" i="6"/>
  <c r="N18" i="6"/>
  <c r="F15" i="6"/>
  <c r="G15" i="6" s="1"/>
  <c r="R17" i="6"/>
  <c r="S17" i="6" s="1"/>
  <c r="L16" i="6"/>
  <c r="M16" i="6" s="1"/>
  <c r="X16" i="6"/>
  <c r="Y16" i="6" s="1"/>
  <c r="P37" i="4"/>
  <c r="R37" i="4" s="1"/>
  <c r="S37" i="4" s="1"/>
  <c r="U37" i="4" s="1"/>
  <c r="X37" i="4" s="1"/>
  <c r="O38" i="4"/>
  <c r="E37" i="4"/>
  <c r="G37" i="4" s="1"/>
  <c r="H37" i="4" s="1"/>
  <c r="J37" i="4" s="1"/>
  <c r="M37" i="4" s="1"/>
  <c r="D38" i="4"/>
  <c r="K20" i="6" l="1"/>
  <c r="N19" i="6"/>
  <c r="W20" i="6"/>
  <c r="Z19" i="6"/>
  <c r="Q20" i="6"/>
  <c r="T19" i="6"/>
  <c r="E20" i="6"/>
  <c r="H19" i="6"/>
  <c r="L17" i="6"/>
  <c r="M17" i="6" s="1"/>
  <c r="F16" i="6"/>
  <c r="G16" i="6" s="1"/>
  <c r="R18" i="6"/>
  <c r="S18" i="6" s="1"/>
  <c r="X17" i="6"/>
  <c r="Y17" i="6" s="1"/>
  <c r="P38" i="4"/>
  <c r="R38" i="4" s="1"/>
  <c r="S38" i="4" s="1"/>
  <c r="U38" i="4" s="1"/>
  <c r="X38" i="4" s="1"/>
  <c r="O39" i="4"/>
  <c r="D39" i="4"/>
  <c r="E38" i="4"/>
  <c r="G38" i="4" s="1"/>
  <c r="H38" i="4" s="1"/>
  <c r="J38" i="4" s="1"/>
  <c r="M38" i="4" s="1"/>
  <c r="Q21" i="6" l="1"/>
  <c r="T20" i="6"/>
  <c r="K21" i="6"/>
  <c r="N20" i="6"/>
  <c r="E21" i="6"/>
  <c r="H20" i="6"/>
  <c r="W21" i="6"/>
  <c r="Z20" i="6"/>
  <c r="R19" i="6"/>
  <c r="S19" i="6" s="1"/>
  <c r="L18" i="6"/>
  <c r="M18" i="6" s="1"/>
  <c r="F17" i="6"/>
  <c r="G17" i="6" s="1"/>
  <c r="X18" i="6"/>
  <c r="Y18" i="6" s="1"/>
  <c r="P39" i="4"/>
  <c r="R39" i="4" s="1"/>
  <c r="S39" i="4" s="1"/>
  <c r="U39" i="4" s="1"/>
  <c r="X39" i="4" s="1"/>
  <c r="O40" i="4"/>
  <c r="D40" i="4"/>
  <c r="E39" i="4"/>
  <c r="G39" i="4" s="1"/>
  <c r="H39" i="4" s="1"/>
  <c r="J39" i="4" s="1"/>
  <c r="M39" i="4" s="1"/>
  <c r="E22" i="6" l="1"/>
  <c r="H21" i="6"/>
  <c r="Q22" i="6"/>
  <c r="T21" i="6"/>
  <c r="W22" i="6"/>
  <c r="Z21" i="6"/>
  <c r="K22" i="6"/>
  <c r="N21" i="6"/>
  <c r="R20" i="6"/>
  <c r="S20" i="6" s="1"/>
  <c r="L19" i="6"/>
  <c r="M19" i="6" s="1"/>
  <c r="F18" i="6"/>
  <c r="G18" i="6" s="1"/>
  <c r="X19" i="6"/>
  <c r="Y19" i="6" s="1"/>
  <c r="D41" i="4"/>
  <c r="E40" i="4"/>
  <c r="G40" i="4" s="1"/>
  <c r="H40" i="4" s="1"/>
  <c r="J40" i="4" s="1"/>
  <c r="M40" i="4" s="1"/>
  <c r="P40" i="4"/>
  <c r="R40" i="4" s="1"/>
  <c r="S40" i="4" s="1"/>
  <c r="U40" i="4" s="1"/>
  <c r="X40" i="4" s="1"/>
  <c r="O41" i="4"/>
  <c r="W23" i="6" l="1"/>
  <c r="Z22" i="6"/>
  <c r="E23" i="6"/>
  <c r="H22" i="6"/>
  <c r="K23" i="6"/>
  <c r="N22" i="6"/>
  <c r="Q23" i="6"/>
  <c r="T22" i="6"/>
  <c r="F19" i="6"/>
  <c r="G19" i="6" s="1"/>
  <c r="R21" i="6"/>
  <c r="S21" i="6" s="1"/>
  <c r="X20" i="6"/>
  <c r="Y20" i="6" s="1"/>
  <c r="L20" i="6"/>
  <c r="M20" i="6" s="1"/>
  <c r="E41" i="4"/>
  <c r="G41" i="4" s="1"/>
  <c r="H41" i="4" s="1"/>
  <c r="J41" i="4" s="1"/>
  <c r="M41" i="4" s="1"/>
  <c r="D42" i="4"/>
  <c r="P41" i="4"/>
  <c r="R41" i="4" s="1"/>
  <c r="S41" i="4" s="1"/>
  <c r="U41" i="4" s="1"/>
  <c r="X41" i="4" s="1"/>
  <c r="O42" i="4"/>
  <c r="K24" i="6" l="1"/>
  <c r="N23" i="6"/>
  <c r="W24" i="6"/>
  <c r="Z23" i="6"/>
  <c r="Q24" i="6"/>
  <c r="T23" i="6"/>
  <c r="E24" i="6"/>
  <c r="H23" i="6"/>
  <c r="F20" i="6"/>
  <c r="G20" i="6" s="1"/>
  <c r="X21" i="6"/>
  <c r="Y21" i="6" s="1"/>
  <c r="L21" i="6"/>
  <c r="M21" i="6" s="1"/>
  <c r="R22" i="6"/>
  <c r="S22" i="6" s="1"/>
  <c r="D43" i="4"/>
  <c r="E42" i="4"/>
  <c r="G42" i="4" s="1"/>
  <c r="H42" i="4" s="1"/>
  <c r="J42" i="4" s="1"/>
  <c r="M42" i="4" s="1"/>
  <c r="P42" i="4"/>
  <c r="R42" i="4" s="1"/>
  <c r="S42" i="4" s="1"/>
  <c r="U42" i="4" s="1"/>
  <c r="X42" i="4" s="1"/>
  <c r="O43" i="4"/>
  <c r="Q25" i="6" l="1"/>
  <c r="T24" i="6"/>
  <c r="K25" i="6"/>
  <c r="N24" i="6"/>
  <c r="E25" i="6"/>
  <c r="H24" i="6"/>
  <c r="W25" i="6"/>
  <c r="Z24" i="6"/>
  <c r="L22" i="6"/>
  <c r="M22" i="6" s="1"/>
  <c r="F21" i="6"/>
  <c r="G21" i="6" s="1"/>
  <c r="R23" i="6"/>
  <c r="S23" i="6" s="1"/>
  <c r="X22" i="6"/>
  <c r="Y22" i="6" s="1"/>
  <c r="D44" i="4"/>
  <c r="E43" i="4"/>
  <c r="G43" i="4" s="1"/>
  <c r="H43" i="4" s="1"/>
  <c r="J43" i="4" s="1"/>
  <c r="M43" i="4" s="1"/>
  <c r="P43" i="4"/>
  <c r="R43" i="4" s="1"/>
  <c r="S43" i="4" s="1"/>
  <c r="U43" i="4" s="1"/>
  <c r="X43" i="4" s="1"/>
  <c r="O44" i="4"/>
  <c r="E26" i="6" l="1"/>
  <c r="H25" i="6"/>
  <c r="Q26" i="6"/>
  <c r="T25" i="6"/>
  <c r="W26" i="6"/>
  <c r="Z25" i="6"/>
  <c r="K26" i="6"/>
  <c r="N25" i="6"/>
  <c r="R24" i="6"/>
  <c r="S24" i="6" s="1"/>
  <c r="L23" i="6"/>
  <c r="M23" i="6" s="1"/>
  <c r="F22" i="6"/>
  <c r="G22" i="6" s="1"/>
  <c r="X23" i="6"/>
  <c r="Y23" i="6" s="1"/>
  <c r="D45" i="4"/>
  <c r="E44" i="4"/>
  <c r="G44" i="4" s="1"/>
  <c r="H44" i="4" s="1"/>
  <c r="J44" i="4" s="1"/>
  <c r="M44" i="4" s="1"/>
  <c r="P44" i="4"/>
  <c r="R44" i="4" s="1"/>
  <c r="S44" i="4" s="1"/>
  <c r="U44" i="4" s="1"/>
  <c r="X44" i="4" s="1"/>
  <c r="O45" i="4"/>
  <c r="W27" i="6" l="1"/>
  <c r="Z26" i="6"/>
  <c r="E27" i="6"/>
  <c r="H26" i="6"/>
  <c r="K27" i="6"/>
  <c r="N26" i="6"/>
  <c r="Q27" i="6"/>
  <c r="T26" i="6"/>
  <c r="R25" i="6"/>
  <c r="S25" i="6" s="1"/>
  <c r="F23" i="6"/>
  <c r="G23" i="6" s="1"/>
  <c r="L24" i="6"/>
  <c r="M24" i="6" s="1"/>
  <c r="X24" i="6"/>
  <c r="Y24" i="6" s="1"/>
  <c r="E45" i="4"/>
  <c r="G45" i="4" s="1"/>
  <c r="H45" i="4" s="1"/>
  <c r="J45" i="4" s="1"/>
  <c r="M45" i="4" s="1"/>
  <c r="D46" i="4"/>
  <c r="P45" i="4"/>
  <c r="R45" i="4" s="1"/>
  <c r="S45" i="4" s="1"/>
  <c r="U45" i="4" s="1"/>
  <c r="X45" i="4" s="1"/>
  <c r="O46" i="4"/>
  <c r="K28" i="6" l="1"/>
  <c r="N27" i="6"/>
  <c r="W28" i="6"/>
  <c r="Z27" i="6"/>
  <c r="Q28" i="6"/>
  <c r="T27" i="6"/>
  <c r="E28" i="6"/>
  <c r="H27" i="6"/>
  <c r="R26" i="6"/>
  <c r="S26" i="6" s="1"/>
  <c r="L25" i="6"/>
  <c r="M25" i="6" s="1"/>
  <c r="F24" i="6"/>
  <c r="G24" i="6" s="1"/>
  <c r="X25" i="6"/>
  <c r="Y25" i="6" s="1"/>
  <c r="D47" i="4"/>
  <c r="E46" i="4"/>
  <c r="G46" i="4" s="1"/>
  <c r="H46" i="4" s="1"/>
  <c r="J46" i="4" s="1"/>
  <c r="M46" i="4" s="1"/>
  <c r="P46" i="4"/>
  <c r="R46" i="4" s="1"/>
  <c r="S46" i="4" s="1"/>
  <c r="U46" i="4" s="1"/>
  <c r="X46" i="4" s="1"/>
  <c r="O47" i="4"/>
  <c r="Q29" i="6" l="1"/>
  <c r="T28" i="6"/>
  <c r="K29" i="6"/>
  <c r="N28" i="6"/>
  <c r="E29" i="6"/>
  <c r="H28" i="6"/>
  <c r="W29" i="6"/>
  <c r="Z28" i="6"/>
  <c r="R27" i="6"/>
  <c r="S27" i="6" s="1"/>
  <c r="L26" i="6"/>
  <c r="M26" i="6" s="1"/>
  <c r="F25" i="6"/>
  <c r="G25" i="6" s="1"/>
  <c r="X26" i="6"/>
  <c r="Y26" i="6" s="1"/>
  <c r="E47" i="4"/>
  <c r="G47" i="4" s="1"/>
  <c r="H47" i="4" s="1"/>
  <c r="J47" i="4" s="1"/>
  <c r="M47" i="4" s="1"/>
  <c r="D48" i="4"/>
  <c r="P47" i="4"/>
  <c r="R47" i="4" s="1"/>
  <c r="S47" i="4" s="1"/>
  <c r="U47" i="4" s="1"/>
  <c r="X47" i="4" s="1"/>
  <c r="O48" i="4"/>
  <c r="E30" i="6" l="1"/>
  <c r="H29" i="6"/>
  <c r="Q30" i="6"/>
  <c r="T29" i="6"/>
  <c r="W30" i="6"/>
  <c r="Z29" i="6"/>
  <c r="K30" i="6"/>
  <c r="N29" i="6"/>
  <c r="R28" i="6"/>
  <c r="S28" i="6" s="1"/>
  <c r="X27" i="6"/>
  <c r="Y27" i="6" s="1"/>
  <c r="F26" i="6"/>
  <c r="G26" i="6" s="1"/>
  <c r="L27" i="6"/>
  <c r="M27" i="6" s="1"/>
  <c r="D49" i="4"/>
  <c r="E48" i="4"/>
  <c r="G48" i="4" s="1"/>
  <c r="H48" i="4" s="1"/>
  <c r="J48" i="4" s="1"/>
  <c r="M48" i="4" s="1"/>
  <c r="P48" i="4"/>
  <c r="R48" i="4" s="1"/>
  <c r="S48" i="4" s="1"/>
  <c r="U48" i="4" s="1"/>
  <c r="X48" i="4" s="1"/>
  <c r="O49" i="4"/>
  <c r="W31" i="6" l="1"/>
  <c r="Z30" i="6"/>
  <c r="E31" i="6"/>
  <c r="H30" i="6"/>
  <c r="K31" i="6"/>
  <c r="N30" i="6"/>
  <c r="Q31" i="6"/>
  <c r="T30" i="6"/>
  <c r="R29" i="6"/>
  <c r="S29" i="6" s="1"/>
  <c r="F27" i="6"/>
  <c r="G27" i="6" s="1"/>
  <c r="X28" i="6"/>
  <c r="Y28" i="6" s="1"/>
  <c r="L28" i="6"/>
  <c r="M28" i="6" s="1"/>
  <c r="D50" i="4"/>
  <c r="E49" i="4"/>
  <c r="G49" i="4" s="1"/>
  <c r="H49" i="4" s="1"/>
  <c r="J49" i="4" s="1"/>
  <c r="M49" i="4" s="1"/>
  <c r="P49" i="4"/>
  <c r="R49" i="4" s="1"/>
  <c r="S49" i="4" s="1"/>
  <c r="U49" i="4" s="1"/>
  <c r="X49" i="4" s="1"/>
  <c r="O50" i="4"/>
  <c r="K32" i="6" l="1"/>
  <c r="N31" i="6"/>
  <c r="W32" i="6"/>
  <c r="Z31" i="6"/>
  <c r="Q32" i="6"/>
  <c r="T31" i="6"/>
  <c r="E32" i="6"/>
  <c r="H31" i="6"/>
  <c r="R30" i="6"/>
  <c r="S30" i="6" s="1"/>
  <c r="X29" i="6"/>
  <c r="Y29" i="6" s="1"/>
  <c r="L29" i="6"/>
  <c r="M29" i="6" s="1"/>
  <c r="F28" i="6"/>
  <c r="G28" i="6" s="1"/>
  <c r="D51" i="4"/>
  <c r="E50" i="4"/>
  <c r="G50" i="4" s="1"/>
  <c r="H50" i="4" s="1"/>
  <c r="J50" i="4" s="1"/>
  <c r="M50" i="4" s="1"/>
  <c r="P50" i="4"/>
  <c r="R50" i="4" s="1"/>
  <c r="S50" i="4" s="1"/>
  <c r="U50" i="4" s="1"/>
  <c r="X50" i="4" s="1"/>
  <c r="O51" i="4"/>
  <c r="Q33" i="6" l="1"/>
  <c r="T32" i="6"/>
  <c r="K33" i="6"/>
  <c r="N32" i="6"/>
  <c r="E33" i="6"/>
  <c r="H32" i="6"/>
  <c r="W33" i="6"/>
  <c r="Z32" i="6"/>
  <c r="X30" i="6"/>
  <c r="Y30" i="6" s="1"/>
  <c r="L30" i="6"/>
  <c r="M30" i="6" s="1"/>
  <c r="R31" i="6"/>
  <c r="S31" i="6" s="1"/>
  <c r="F29" i="6"/>
  <c r="G29" i="6" s="1"/>
  <c r="E51" i="4"/>
  <c r="G51" i="4" s="1"/>
  <c r="H51" i="4" s="1"/>
  <c r="J51" i="4" s="1"/>
  <c r="M51" i="4" s="1"/>
  <c r="D52" i="4"/>
  <c r="P51" i="4"/>
  <c r="R51" i="4" s="1"/>
  <c r="S51" i="4" s="1"/>
  <c r="U51" i="4" s="1"/>
  <c r="X51" i="4" s="1"/>
  <c r="O52" i="4"/>
  <c r="E34" i="6" l="1"/>
  <c r="H33" i="6"/>
  <c r="Q34" i="6"/>
  <c r="T33" i="6"/>
  <c r="W34" i="6"/>
  <c r="Z33" i="6"/>
  <c r="K34" i="6"/>
  <c r="N33" i="6"/>
  <c r="R32" i="6"/>
  <c r="S32" i="6" s="1"/>
  <c r="X31" i="6"/>
  <c r="Y31" i="6" s="1"/>
  <c r="F30" i="6"/>
  <c r="G30" i="6" s="1"/>
  <c r="L31" i="6"/>
  <c r="M31" i="6" s="1"/>
  <c r="D53" i="4"/>
  <c r="E52" i="4"/>
  <c r="G52" i="4" s="1"/>
  <c r="H52" i="4" s="1"/>
  <c r="J52" i="4" s="1"/>
  <c r="M52" i="4" s="1"/>
  <c r="P52" i="4"/>
  <c r="R52" i="4" s="1"/>
  <c r="S52" i="4" s="1"/>
  <c r="U52" i="4" s="1"/>
  <c r="X52" i="4" s="1"/>
  <c r="O53" i="4"/>
  <c r="W35" i="6" l="1"/>
  <c r="Z34" i="6"/>
  <c r="E35" i="6"/>
  <c r="H34" i="6"/>
  <c r="K35" i="6"/>
  <c r="N34" i="6"/>
  <c r="Q35" i="6"/>
  <c r="T34" i="6"/>
  <c r="R33" i="6"/>
  <c r="S33" i="6" s="1"/>
  <c r="X32" i="6"/>
  <c r="Y32" i="6" s="1"/>
  <c r="F31" i="6"/>
  <c r="G31" i="6" s="1"/>
  <c r="L32" i="6"/>
  <c r="M32" i="6" s="1"/>
  <c r="D54" i="4"/>
  <c r="E53" i="4"/>
  <c r="G53" i="4" s="1"/>
  <c r="H53" i="4" s="1"/>
  <c r="J53" i="4" s="1"/>
  <c r="M53" i="4" s="1"/>
  <c r="P53" i="4"/>
  <c r="R53" i="4" s="1"/>
  <c r="S53" i="4" s="1"/>
  <c r="U53" i="4" s="1"/>
  <c r="X53" i="4" s="1"/>
  <c r="O54" i="4"/>
  <c r="K36" i="6" l="1"/>
  <c r="N35" i="6"/>
  <c r="W36" i="6"/>
  <c r="Z35" i="6"/>
  <c r="Q36" i="6"/>
  <c r="T35" i="6"/>
  <c r="E36" i="6"/>
  <c r="H35" i="6"/>
  <c r="R34" i="6"/>
  <c r="S34" i="6" s="1"/>
  <c r="X33" i="6"/>
  <c r="Y33" i="6" s="1"/>
  <c r="F32" i="6"/>
  <c r="G32" i="6" s="1"/>
  <c r="L33" i="6"/>
  <c r="M33" i="6" s="1"/>
  <c r="D55" i="4"/>
  <c r="E54" i="4"/>
  <c r="G54" i="4" s="1"/>
  <c r="H54" i="4" s="1"/>
  <c r="J54" i="4" s="1"/>
  <c r="M54" i="4" s="1"/>
  <c r="P54" i="4"/>
  <c r="R54" i="4" s="1"/>
  <c r="S54" i="4" s="1"/>
  <c r="U54" i="4" s="1"/>
  <c r="X54" i="4" s="1"/>
  <c r="O55" i="4"/>
  <c r="Q37" i="6" l="1"/>
  <c r="T36" i="6"/>
  <c r="K37" i="6"/>
  <c r="N36" i="6"/>
  <c r="E37" i="6"/>
  <c r="H36" i="6"/>
  <c r="W37" i="6"/>
  <c r="Z36" i="6"/>
  <c r="F33" i="6"/>
  <c r="G33" i="6" s="1"/>
  <c r="R35" i="6"/>
  <c r="S35" i="6" s="1"/>
  <c r="X34" i="6"/>
  <c r="Y34" i="6" s="1"/>
  <c r="L34" i="6"/>
  <c r="M34" i="6" s="1"/>
  <c r="E55" i="4"/>
  <c r="G55" i="4" s="1"/>
  <c r="H55" i="4" s="1"/>
  <c r="J55" i="4" s="1"/>
  <c r="M55" i="4" s="1"/>
  <c r="D56" i="4"/>
  <c r="P55" i="4"/>
  <c r="R55" i="4" s="1"/>
  <c r="S55" i="4" s="1"/>
  <c r="U55" i="4" s="1"/>
  <c r="X55" i="4" s="1"/>
  <c r="O56" i="4"/>
  <c r="E38" i="6" l="1"/>
  <c r="H37" i="6"/>
  <c r="Q38" i="6"/>
  <c r="T37" i="6"/>
  <c r="W38" i="6"/>
  <c r="Z37" i="6"/>
  <c r="K38" i="6"/>
  <c r="N37" i="6"/>
  <c r="F34" i="6"/>
  <c r="G34" i="6" s="1"/>
  <c r="X35" i="6"/>
  <c r="Y35" i="6" s="1"/>
  <c r="L35" i="6"/>
  <c r="M35" i="6" s="1"/>
  <c r="R36" i="6"/>
  <c r="S36" i="6" s="1"/>
  <c r="D57" i="4"/>
  <c r="E56" i="4"/>
  <c r="G56" i="4" s="1"/>
  <c r="H56" i="4" s="1"/>
  <c r="J56" i="4" s="1"/>
  <c r="M56" i="4" s="1"/>
  <c r="P56" i="4"/>
  <c r="R56" i="4" s="1"/>
  <c r="S56" i="4" s="1"/>
  <c r="U56" i="4" s="1"/>
  <c r="X56" i="4" s="1"/>
  <c r="O57" i="4"/>
  <c r="W39" i="6" l="1"/>
  <c r="Z38" i="6"/>
  <c r="E39" i="6"/>
  <c r="H38" i="6"/>
  <c r="K39" i="6"/>
  <c r="N38" i="6"/>
  <c r="Q39" i="6"/>
  <c r="T38" i="6"/>
  <c r="L36" i="6"/>
  <c r="M36" i="6" s="1"/>
  <c r="F35" i="6"/>
  <c r="G35" i="6" s="1"/>
  <c r="X36" i="6"/>
  <c r="Y36" i="6" s="1"/>
  <c r="R37" i="6"/>
  <c r="S37" i="6" s="1"/>
  <c r="D58" i="4"/>
  <c r="E57" i="4"/>
  <c r="G57" i="4" s="1"/>
  <c r="H57" i="4" s="1"/>
  <c r="J57" i="4" s="1"/>
  <c r="M57" i="4" s="1"/>
  <c r="P57" i="4"/>
  <c r="R57" i="4" s="1"/>
  <c r="S57" i="4" s="1"/>
  <c r="U57" i="4" s="1"/>
  <c r="X57" i="4" s="1"/>
  <c r="O58" i="4"/>
  <c r="K40" i="6" l="1"/>
  <c r="N39" i="6"/>
  <c r="W40" i="6"/>
  <c r="Z39" i="6"/>
  <c r="Q40" i="6"/>
  <c r="T39" i="6"/>
  <c r="E40" i="6"/>
  <c r="H39" i="6"/>
  <c r="L37" i="6"/>
  <c r="M37" i="6" s="1"/>
  <c r="X37" i="6"/>
  <c r="Y37" i="6" s="1"/>
  <c r="R38" i="6"/>
  <c r="S38" i="6" s="1"/>
  <c r="F36" i="6"/>
  <c r="G36" i="6" s="1"/>
  <c r="D59" i="4"/>
  <c r="E58" i="4"/>
  <c r="G58" i="4" s="1"/>
  <c r="H58" i="4" s="1"/>
  <c r="J58" i="4" s="1"/>
  <c r="M58" i="4" s="1"/>
  <c r="P58" i="4"/>
  <c r="R58" i="4" s="1"/>
  <c r="S58" i="4" s="1"/>
  <c r="U58" i="4" s="1"/>
  <c r="X58" i="4" s="1"/>
  <c r="O59" i="4"/>
  <c r="Q41" i="6" l="1"/>
  <c r="T40" i="6"/>
  <c r="K41" i="6"/>
  <c r="N40" i="6"/>
  <c r="E41" i="6"/>
  <c r="H40" i="6"/>
  <c r="W41" i="6"/>
  <c r="Z40" i="6"/>
  <c r="L38" i="6"/>
  <c r="M38" i="6" s="1"/>
  <c r="F37" i="6"/>
  <c r="G37" i="6" s="1"/>
  <c r="R39" i="6"/>
  <c r="S39" i="6" s="1"/>
  <c r="X38" i="6"/>
  <c r="Y38" i="6" s="1"/>
  <c r="E59" i="4"/>
  <c r="G59" i="4" s="1"/>
  <c r="H59" i="4" s="1"/>
  <c r="J59" i="4" s="1"/>
  <c r="M59" i="4" s="1"/>
  <c r="D60" i="4"/>
  <c r="P59" i="4"/>
  <c r="R59" i="4" s="1"/>
  <c r="S59" i="4" s="1"/>
  <c r="U59" i="4" s="1"/>
  <c r="X59" i="4" s="1"/>
  <c r="O60" i="4"/>
  <c r="Q42" i="6" l="1"/>
  <c r="T41" i="6"/>
  <c r="E42" i="6"/>
  <c r="H41" i="6"/>
  <c r="W42" i="6"/>
  <c r="Z41" i="6"/>
  <c r="K42" i="6"/>
  <c r="N41" i="6"/>
  <c r="L39" i="6"/>
  <c r="M39" i="6" s="1"/>
  <c r="F38" i="6"/>
  <c r="G38" i="6" s="1"/>
  <c r="R40" i="6"/>
  <c r="S40" i="6" s="1"/>
  <c r="X39" i="6"/>
  <c r="Y39" i="6" s="1"/>
  <c r="D61" i="4"/>
  <c r="E60" i="4"/>
  <c r="G60" i="4" s="1"/>
  <c r="H60" i="4" s="1"/>
  <c r="J60" i="4" s="1"/>
  <c r="M60" i="4" s="1"/>
  <c r="P60" i="4"/>
  <c r="R60" i="4" s="1"/>
  <c r="S60" i="4" s="1"/>
  <c r="U60" i="4" s="1"/>
  <c r="X60" i="4" s="1"/>
  <c r="O61" i="4"/>
  <c r="W43" i="6" l="1"/>
  <c r="Z42" i="6"/>
  <c r="Q43" i="6"/>
  <c r="T42" i="6"/>
  <c r="K43" i="6"/>
  <c r="N42" i="6"/>
  <c r="E43" i="6"/>
  <c r="H42" i="6"/>
  <c r="L40" i="6"/>
  <c r="M40" i="6" s="1"/>
  <c r="F39" i="6"/>
  <c r="G39" i="6" s="1"/>
  <c r="R41" i="6"/>
  <c r="S41" i="6" s="1"/>
  <c r="X40" i="6"/>
  <c r="Y40" i="6" s="1"/>
  <c r="D62" i="4"/>
  <c r="E61" i="4"/>
  <c r="G61" i="4" s="1"/>
  <c r="H61" i="4" s="1"/>
  <c r="J61" i="4" s="1"/>
  <c r="M61" i="4" s="1"/>
  <c r="P61" i="4"/>
  <c r="R61" i="4" s="1"/>
  <c r="S61" i="4" s="1"/>
  <c r="U61" i="4" s="1"/>
  <c r="X61" i="4" s="1"/>
  <c r="O62" i="4"/>
  <c r="E44" i="6" l="1"/>
  <c r="H43" i="6"/>
  <c r="Q44" i="6"/>
  <c r="T43" i="6"/>
  <c r="K44" i="6"/>
  <c r="N43" i="6"/>
  <c r="W44" i="6"/>
  <c r="Z43" i="6"/>
  <c r="R42" i="6"/>
  <c r="S42" i="6" s="1"/>
  <c r="L41" i="6"/>
  <c r="M41" i="6" s="1"/>
  <c r="F40" i="6"/>
  <c r="G40" i="6" s="1"/>
  <c r="X41" i="6"/>
  <c r="Y41" i="6" s="1"/>
  <c r="D63" i="4"/>
  <c r="E62" i="4"/>
  <c r="G62" i="4" s="1"/>
  <c r="H62" i="4" s="1"/>
  <c r="J62" i="4" s="1"/>
  <c r="M62" i="4" s="1"/>
  <c r="P62" i="4"/>
  <c r="R62" i="4" s="1"/>
  <c r="S62" i="4" s="1"/>
  <c r="U62" i="4" s="1"/>
  <c r="X62" i="4" s="1"/>
  <c r="O63" i="4"/>
  <c r="K45" i="6" l="1"/>
  <c r="N44" i="6"/>
  <c r="E45" i="6"/>
  <c r="H44" i="6"/>
  <c r="W45" i="6"/>
  <c r="Z44" i="6"/>
  <c r="Q45" i="6"/>
  <c r="T44" i="6"/>
  <c r="L42" i="6"/>
  <c r="M42" i="6" s="1"/>
  <c r="X42" i="6"/>
  <c r="Y42" i="6" s="1"/>
  <c r="F41" i="6"/>
  <c r="G41" i="6" s="1"/>
  <c r="R43" i="6"/>
  <c r="S43" i="6" s="1"/>
  <c r="E63" i="4"/>
  <c r="G63" i="4" s="1"/>
  <c r="H63" i="4" s="1"/>
  <c r="J63" i="4" s="1"/>
  <c r="M63" i="4" s="1"/>
  <c r="D64" i="4"/>
  <c r="P63" i="4"/>
  <c r="R63" i="4" s="1"/>
  <c r="S63" i="4" s="1"/>
  <c r="U63" i="4" s="1"/>
  <c r="X63" i="4" s="1"/>
  <c r="O64" i="4"/>
  <c r="W46" i="6" l="1"/>
  <c r="Z45" i="6"/>
  <c r="K46" i="6"/>
  <c r="N45" i="6"/>
  <c r="Q46" i="6"/>
  <c r="T45" i="6"/>
  <c r="E46" i="6"/>
  <c r="H45" i="6"/>
  <c r="F42" i="6"/>
  <c r="G42" i="6" s="1"/>
  <c r="L43" i="6"/>
  <c r="M43" i="6" s="1"/>
  <c r="R44" i="6"/>
  <c r="S44" i="6" s="1"/>
  <c r="X43" i="6"/>
  <c r="Y43" i="6" s="1"/>
  <c r="D65" i="4"/>
  <c r="E64" i="4"/>
  <c r="G64" i="4" s="1"/>
  <c r="H64" i="4" s="1"/>
  <c r="J64" i="4" s="1"/>
  <c r="M64" i="4" s="1"/>
  <c r="P64" i="4"/>
  <c r="R64" i="4" s="1"/>
  <c r="S64" i="4" s="1"/>
  <c r="U64" i="4" s="1"/>
  <c r="X64" i="4" s="1"/>
  <c r="O65" i="4"/>
  <c r="Q47" i="6" l="1"/>
  <c r="T46" i="6"/>
  <c r="W47" i="6"/>
  <c r="Z46" i="6"/>
  <c r="E47" i="6"/>
  <c r="H46" i="6"/>
  <c r="K47" i="6"/>
  <c r="N46" i="6"/>
  <c r="R45" i="6"/>
  <c r="S45" i="6" s="1"/>
  <c r="L44" i="6"/>
  <c r="M44" i="6" s="1"/>
  <c r="F43" i="6"/>
  <c r="G43" i="6" s="1"/>
  <c r="X44" i="6"/>
  <c r="Y44" i="6" s="1"/>
  <c r="D66" i="4"/>
  <c r="E65" i="4"/>
  <c r="G65" i="4" s="1"/>
  <c r="H65" i="4" s="1"/>
  <c r="J65" i="4" s="1"/>
  <c r="M65" i="4" s="1"/>
  <c r="P65" i="4"/>
  <c r="R65" i="4" s="1"/>
  <c r="S65" i="4" s="1"/>
  <c r="U65" i="4" s="1"/>
  <c r="X65" i="4" s="1"/>
  <c r="O66" i="4"/>
  <c r="E48" i="6" l="1"/>
  <c r="H47" i="6"/>
  <c r="Q48" i="6"/>
  <c r="T47" i="6"/>
  <c r="K48" i="6"/>
  <c r="N47" i="6"/>
  <c r="W48" i="6"/>
  <c r="Z47" i="6"/>
  <c r="F44" i="6"/>
  <c r="G44" i="6" s="1"/>
  <c r="L45" i="6"/>
  <c r="M45" i="6" s="1"/>
  <c r="R46" i="6"/>
  <c r="S46" i="6" s="1"/>
  <c r="X45" i="6"/>
  <c r="Y45" i="6" s="1"/>
  <c r="D67" i="4"/>
  <c r="E66" i="4"/>
  <c r="G66" i="4" s="1"/>
  <c r="H66" i="4" s="1"/>
  <c r="J66" i="4" s="1"/>
  <c r="M66" i="4" s="1"/>
  <c r="P66" i="4"/>
  <c r="R66" i="4" s="1"/>
  <c r="S66" i="4" s="1"/>
  <c r="U66" i="4" s="1"/>
  <c r="X66" i="4" s="1"/>
  <c r="O67" i="4"/>
  <c r="K49" i="6" l="1"/>
  <c r="N48" i="6"/>
  <c r="E49" i="6"/>
  <c r="H48" i="6"/>
  <c r="W49" i="6"/>
  <c r="Z48" i="6"/>
  <c r="Q49" i="6"/>
  <c r="T48" i="6"/>
  <c r="R47" i="6"/>
  <c r="S47" i="6" s="1"/>
  <c r="F45" i="6"/>
  <c r="G45" i="6" s="1"/>
  <c r="L46" i="6"/>
  <c r="M46" i="6" s="1"/>
  <c r="X46" i="6"/>
  <c r="Y46" i="6" s="1"/>
  <c r="E67" i="4"/>
  <c r="G67" i="4" s="1"/>
  <c r="H67" i="4" s="1"/>
  <c r="J67" i="4" s="1"/>
  <c r="M67" i="4" s="1"/>
  <c r="D68" i="4"/>
  <c r="P67" i="4"/>
  <c r="R67" i="4" s="1"/>
  <c r="S67" i="4" s="1"/>
  <c r="U67" i="4" s="1"/>
  <c r="X67" i="4" s="1"/>
  <c r="O68" i="4"/>
  <c r="W50" i="6" l="1"/>
  <c r="Z49" i="6"/>
  <c r="K50" i="6"/>
  <c r="N49" i="6"/>
  <c r="Q50" i="6"/>
  <c r="T49" i="6"/>
  <c r="E50" i="6"/>
  <c r="H49" i="6"/>
  <c r="R48" i="6"/>
  <c r="S48" i="6" s="1"/>
  <c r="F46" i="6"/>
  <c r="G46" i="6" s="1"/>
  <c r="L47" i="6"/>
  <c r="M47" i="6" s="1"/>
  <c r="X47" i="6"/>
  <c r="Y47" i="6" s="1"/>
  <c r="D69" i="4"/>
  <c r="E68" i="4"/>
  <c r="G68" i="4" s="1"/>
  <c r="H68" i="4" s="1"/>
  <c r="J68" i="4" s="1"/>
  <c r="M68" i="4" s="1"/>
  <c r="P68" i="4"/>
  <c r="R68" i="4" s="1"/>
  <c r="S68" i="4" s="1"/>
  <c r="U68" i="4" s="1"/>
  <c r="X68" i="4" s="1"/>
  <c r="O69" i="4"/>
  <c r="Q51" i="6" l="1"/>
  <c r="T50" i="6"/>
  <c r="W51" i="6"/>
  <c r="Z50" i="6"/>
  <c r="E51" i="6"/>
  <c r="H50" i="6"/>
  <c r="K51" i="6"/>
  <c r="N50" i="6"/>
  <c r="R49" i="6"/>
  <c r="S49" i="6" s="1"/>
  <c r="F47" i="6"/>
  <c r="G47" i="6" s="1"/>
  <c r="L48" i="6"/>
  <c r="M48" i="6" s="1"/>
  <c r="X48" i="6"/>
  <c r="Y48" i="6" s="1"/>
  <c r="D70" i="4"/>
  <c r="E69" i="4"/>
  <c r="G69" i="4" s="1"/>
  <c r="H69" i="4" s="1"/>
  <c r="J69" i="4" s="1"/>
  <c r="M69" i="4" s="1"/>
  <c r="P69" i="4"/>
  <c r="R69" i="4" s="1"/>
  <c r="S69" i="4" s="1"/>
  <c r="U69" i="4" s="1"/>
  <c r="X69" i="4" s="1"/>
  <c r="O70" i="4"/>
  <c r="E52" i="6" l="1"/>
  <c r="H51" i="6"/>
  <c r="Q52" i="6"/>
  <c r="T51" i="6"/>
  <c r="K52" i="6"/>
  <c r="N51" i="6"/>
  <c r="W52" i="6"/>
  <c r="Z51" i="6"/>
  <c r="L49" i="6"/>
  <c r="M49" i="6" s="1"/>
  <c r="R50" i="6"/>
  <c r="S50" i="6" s="1"/>
  <c r="F48" i="6"/>
  <c r="G48" i="6" s="1"/>
  <c r="X49" i="6"/>
  <c r="Y49" i="6" s="1"/>
  <c r="D71" i="4"/>
  <c r="E70" i="4"/>
  <c r="G70" i="4" s="1"/>
  <c r="H70" i="4" s="1"/>
  <c r="J70" i="4" s="1"/>
  <c r="M70" i="4" s="1"/>
  <c r="P70" i="4"/>
  <c r="R70" i="4" s="1"/>
  <c r="S70" i="4" s="1"/>
  <c r="U70" i="4" s="1"/>
  <c r="X70" i="4" s="1"/>
  <c r="O71" i="4"/>
  <c r="K53" i="6" l="1"/>
  <c r="N52" i="6"/>
  <c r="E53" i="6"/>
  <c r="H52" i="6"/>
  <c r="W53" i="6"/>
  <c r="Z52" i="6"/>
  <c r="Q53" i="6"/>
  <c r="T52" i="6"/>
  <c r="F49" i="6"/>
  <c r="G49" i="6" s="1"/>
  <c r="L50" i="6"/>
  <c r="M50" i="6" s="1"/>
  <c r="R51" i="6"/>
  <c r="S51" i="6" s="1"/>
  <c r="X50" i="6"/>
  <c r="Y50" i="6" s="1"/>
  <c r="E71" i="4"/>
  <c r="G71" i="4" s="1"/>
  <c r="H71" i="4" s="1"/>
  <c r="J71" i="4" s="1"/>
  <c r="M71" i="4" s="1"/>
  <c r="D72" i="4"/>
  <c r="P71" i="4"/>
  <c r="R71" i="4" s="1"/>
  <c r="S71" i="4" s="1"/>
  <c r="U71" i="4" s="1"/>
  <c r="X71" i="4" s="1"/>
  <c r="O72" i="4"/>
  <c r="W54" i="6" l="1"/>
  <c r="Z53" i="6"/>
  <c r="K54" i="6"/>
  <c r="N53" i="6"/>
  <c r="Q54" i="6"/>
  <c r="T53" i="6"/>
  <c r="E54" i="6"/>
  <c r="H53" i="6"/>
  <c r="R52" i="6"/>
  <c r="S52" i="6" s="1"/>
  <c r="F50" i="6"/>
  <c r="G50" i="6" s="1"/>
  <c r="L51" i="6"/>
  <c r="M51" i="6" s="1"/>
  <c r="X51" i="6"/>
  <c r="Y51" i="6" s="1"/>
  <c r="D73" i="4"/>
  <c r="E72" i="4"/>
  <c r="G72" i="4" s="1"/>
  <c r="H72" i="4" s="1"/>
  <c r="J72" i="4" s="1"/>
  <c r="M72" i="4" s="1"/>
  <c r="P72" i="4"/>
  <c r="R72" i="4" s="1"/>
  <c r="S72" i="4" s="1"/>
  <c r="U72" i="4" s="1"/>
  <c r="X72" i="4" s="1"/>
  <c r="O73" i="4"/>
  <c r="Q55" i="6" l="1"/>
  <c r="T54" i="6"/>
  <c r="W55" i="6"/>
  <c r="Z54" i="6"/>
  <c r="E55" i="6"/>
  <c r="H54" i="6"/>
  <c r="K55" i="6"/>
  <c r="N54" i="6"/>
  <c r="L52" i="6"/>
  <c r="M52" i="6" s="1"/>
  <c r="R53" i="6"/>
  <c r="S53" i="6" s="1"/>
  <c r="F51" i="6"/>
  <c r="G51" i="6" s="1"/>
  <c r="X52" i="6"/>
  <c r="Y52" i="6" s="1"/>
  <c r="D74" i="4"/>
  <c r="E73" i="4"/>
  <c r="G73" i="4" s="1"/>
  <c r="H73" i="4" s="1"/>
  <c r="J73" i="4" s="1"/>
  <c r="M73" i="4" s="1"/>
  <c r="P73" i="4"/>
  <c r="R73" i="4" s="1"/>
  <c r="S73" i="4" s="1"/>
  <c r="U73" i="4" s="1"/>
  <c r="X73" i="4" s="1"/>
  <c r="O74" i="4"/>
  <c r="E56" i="6" l="1"/>
  <c r="H55" i="6"/>
  <c r="Q56" i="6"/>
  <c r="T55" i="6"/>
  <c r="K56" i="6"/>
  <c r="N55" i="6"/>
  <c r="W56" i="6"/>
  <c r="Z55" i="6"/>
  <c r="F52" i="6"/>
  <c r="G52" i="6" s="1"/>
  <c r="L53" i="6"/>
  <c r="M53" i="6" s="1"/>
  <c r="R54" i="6"/>
  <c r="S54" i="6" s="1"/>
  <c r="X53" i="6"/>
  <c r="Y53" i="6" s="1"/>
  <c r="D75" i="4"/>
  <c r="E74" i="4"/>
  <c r="G74" i="4" s="1"/>
  <c r="H74" i="4" s="1"/>
  <c r="J74" i="4" s="1"/>
  <c r="M74" i="4" s="1"/>
  <c r="P74" i="4"/>
  <c r="R74" i="4" s="1"/>
  <c r="S74" i="4" s="1"/>
  <c r="U74" i="4" s="1"/>
  <c r="X74" i="4" s="1"/>
  <c r="O75" i="4"/>
  <c r="K57" i="6" l="1"/>
  <c r="N56" i="6"/>
  <c r="E57" i="6"/>
  <c r="H56" i="6"/>
  <c r="W57" i="6"/>
  <c r="Z56" i="6"/>
  <c r="Q57" i="6"/>
  <c r="T56" i="6"/>
  <c r="R55" i="6"/>
  <c r="S55" i="6" s="1"/>
  <c r="F53" i="6"/>
  <c r="G53" i="6" s="1"/>
  <c r="X54" i="6"/>
  <c r="Y54" i="6" s="1"/>
  <c r="L54" i="6"/>
  <c r="M54" i="6" s="1"/>
  <c r="E75" i="4"/>
  <c r="G75" i="4" s="1"/>
  <c r="H75" i="4" s="1"/>
  <c r="J75" i="4" s="1"/>
  <c r="M75" i="4" s="1"/>
  <c r="D76" i="4"/>
  <c r="P75" i="4"/>
  <c r="R75" i="4" s="1"/>
  <c r="S75" i="4" s="1"/>
  <c r="U75" i="4" s="1"/>
  <c r="X75" i="4" s="1"/>
  <c r="O76" i="4"/>
  <c r="W58" i="6" l="1"/>
  <c r="Z57" i="6"/>
  <c r="K58" i="6"/>
  <c r="N57" i="6"/>
  <c r="Q58" i="6"/>
  <c r="T57" i="6"/>
  <c r="E58" i="6"/>
  <c r="H57" i="6"/>
  <c r="R56" i="6"/>
  <c r="S56" i="6" s="1"/>
  <c r="X55" i="6"/>
  <c r="Y55" i="6" s="1"/>
  <c r="L55" i="6"/>
  <c r="M55" i="6" s="1"/>
  <c r="F54" i="6"/>
  <c r="G54" i="6" s="1"/>
  <c r="D77" i="4"/>
  <c r="E76" i="4"/>
  <c r="G76" i="4" s="1"/>
  <c r="H76" i="4" s="1"/>
  <c r="J76" i="4" s="1"/>
  <c r="M76" i="4" s="1"/>
  <c r="P76" i="4"/>
  <c r="R76" i="4" s="1"/>
  <c r="S76" i="4" s="1"/>
  <c r="U76" i="4" s="1"/>
  <c r="X76" i="4" s="1"/>
  <c r="O77" i="4"/>
  <c r="Q59" i="6" l="1"/>
  <c r="T58" i="6"/>
  <c r="W59" i="6"/>
  <c r="Z58" i="6"/>
  <c r="E59" i="6"/>
  <c r="H58" i="6"/>
  <c r="K59" i="6"/>
  <c r="N58" i="6"/>
  <c r="L56" i="6"/>
  <c r="M56" i="6" s="1"/>
  <c r="R57" i="6"/>
  <c r="S57" i="6" s="1"/>
  <c r="F55" i="6"/>
  <c r="G55" i="6" s="1"/>
  <c r="X56" i="6"/>
  <c r="Y56" i="6" s="1"/>
  <c r="D78" i="4"/>
  <c r="E77" i="4"/>
  <c r="G77" i="4" s="1"/>
  <c r="H77" i="4" s="1"/>
  <c r="J77" i="4" s="1"/>
  <c r="M77" i="4" s="1"/>
  <c r="O78" i="4"/>
  <c r="P77" i="4"/>
  <c r="R77" i="4" s="1"/>
  <c r="S77" i="4" s="1"/>
  <c r="U77" i="4" s="1"/>
  <c r="X77" i="4" s="1"/>
  <c r="E60" i="6" l="1"/>
  <c r="H59" i="6"/>
  <c r="Q60" i="6"/>
  <c r="T59" i="6"/>
  <c r="K60" i="6"/>
  <c r="N59" i="6"/>
  <c r="W60" i="6"/>
  <c r="Z59" i="6"/>
  <c r="X57" i="6"/>
  <c r="Y57" i="6" s="1"/>
  <c r="F56" i="6"/>
  <c r="G56" i="6" s="1"/>
  <c r="L57" i="6"/>
  <c r="M57" i="6" s="1"/>
  <c r="R58" i="6"/>
  <c r="S58" i="6" s="1"/>
  <c r="D79" i="4"/>
  <c r="E78" i="4"/>
  <c r="G78" i="4" s="1"/>
  <c r="H78" i="4" s="1"/>
  <c r="J78" i="4" s="1"/>
  <c r="M78" i="4" s="1"/>
  <c r="P78" i="4"/>
  <c r="R78" i="4" s="1"/>
  <c r="S78" i="4" s="1"/>
  <c r="U78" i="4" s="1"/>
  <c r="X78" i="4" s="1"/>
  <c r="O79" i="4"/>
  <c r="K61" i="6" l="1"/>
  <c r="N60" i="6"/>
  <c r="E61" i="6"/>
  <c r="H60" i="6"/>
  <c r="W61" i="6"/>
  <c r="Z60" i="6"/>
  <c r="Q61" i="6"/>
  <c r="T60" i="6"/>
  <c r="L58" i="6"/>
  <c r="M58" i="6" s="1"/>
  <c r="X58" i="6"/>
  <c r="Y58" i="6" s="1"/>
  <c r="R59" i="6"/>
  <c r="S59" i="6" s="1"/>
  <c r="F57" i="6"/>
  <c r="G57" i="6" s="1"/>
  <c r="E79" i="4"/>
  <c r="G79" i="4" s="1"/>
  <c r="H79" i="4" s="1"/>
  <c r="J79" i="4" s="1"/>
  <c r="M79" i="4" s="1"/>
  <c r="D80" i="4"/>
  <c r="P79" i="4"/>
  <c r="R79" i="4" s="1"/>
  <c r="S79" i="4" s="1"/>
  <c r="U79" i="4" s="1"/>
  <c r="X79" i="4" s="1"/>
  <c r="O80" i="4"/>
  <c r="W62" i="6" l="1"/>
  <c r="Z61" i="6"/>
  <c r="K62" i="6"/>
  <c r="N61" i="6"/>
  <c r="Q62" i="6"/>
  <c r="T61" i="6"/>
  <c r="E62" i="6"/>
  <c r="H61" i="6"/>
  <c r="R60" i="6"/>
  <c r="S60" i="6" s="1"/>
  <c r="L59" i="6"/>
  <c r="M59" i="6" s="1"/>
  <c r="F58" i="6"/>
  <c r="G58" i="6" s="1"/>
  <c r="X59" i="6"/>
  <c r="Y59" i="6" s="1"/>
  <c r="D81" i="4"/>
  <c r="E80" i="4"/>
  <c r="G80" i="4" s="1"/>
  <c r="H80" i="4" s="1"/>
  <c r="J80" i="4" s="1"/>
  <c r="M80" i="4" s="1"/>
  <c r="P80" i="4"/>
  <c r="R80" i="4" s="1"/>
  <c r="S80" i="4" s="1"/>
  <c r="U80" i="4" s="1"/>
  <c r="X80" i="4" s="1"/>
  <c r="O81" i="4"/>
  <c r="Q63" i="6" l="1"/>
  <c r="T62" i="6"/>
  <c r="W63" i="6"/>
  <c r="Z62" i="6"/>
  <c r="E63" i="6"/>
  <c r="H62" i="6"/>
  <c r="K63" i="6"/>
  <c r="N62" i="6"/>
  <c r="F59" i="6"/>
  <c r="G59" i="6" s="1"/>
  <c r="R61" i="6"/>
  <c r="S61" i="6" s="1"/>
  <c r="X60" i="6"/>
  <c r="Y60" i="6" s="1"/>
  <c r="L60" i="6"/>
  <c r="M60" i="6" s="1"/>
  <c r="D82" i="4"/>
  <c r="E81" i="4"/>
  <c r="G81" i="4" s="1"/>
  <c r="H81" i="4" s="1"/>
  <c r="J81" i="4" s="1"/>
  <c r="M81" i="4" s="1"/>
  <c r="O82" i="4"/>
  <c r="P81" i="4"/>
  <c r="R81" i="4" s="1"/>
  <c r="S81" i="4" s="1"/>
  <c r="U81" i="4" s="1"/>
  <c r="X81" i="4" s="1"/>
  <c r="E64" i="6" l="1"/>
  <c r="H63" i="6"/>
  <c r="Q64" i="6"/>
  <c r="T63" i="6"/>
  <c r="K64" i="6"/>
  <c r="N63" i="6"/>
  <c r="W64" i="6"/>
  <c r="Z63" i="6"/>
  <c r="R62" i="6"/>
  <c r="S62" i="6" s="1"/>
  <c r="X61" i="6"/>
  <c r="Y61" i="6" s="1"/>
  <c r="F60" i="6"/>
  <c r="G60" i="6" s="1"/>
  <c r="L61" i="6"/>
  <c r="M61" i="6" s="1"/>
  <c r="D83" i="4"/>
  <c r="E82" i="4"/>
  <c r="G82" i="4" s="1"/>
  <c r="H82" i="4" s="1"/>
  <c r="J82" i="4" s="1"/>
  <c r="M82" i="4" s="1"/>
  <c r="P82" i="4"/>
  <c r="R82" i="4" s="1"/>
  <c r="S82" i="4" s="1"/>
  <c r="U82" i="4" s="1"/>
  <c r="X82" i="4" s="1"/>
  <c r="O83" i="4"/>
  <c r="K65" i="6" l="1"/>
  <c r="N64" i="6"/>
  <c r="E65" i="6"/>
  <c r="H64" i="6"/>
  <c r="W65" i="6"/>
  <c r="Z64" i="6"/>
  <c r="Q65" i="6"/>
  <c r="T64" i="6"/>
  <c r="F61" i="6"/>
  <c r="G61" i="6" s="1"/>
  <c r="R63" i="6"/>
  <c r="S63" i="6" s="1"/>
  <c r="L62" i="6"/>
  <c r="M62" i="6" s="1"/>
  <c r="X62" i="6"/>
  <c r="Y62" i="6" s="1"/>
  <c r="D84" i="4"/>
  <c r="E83" i="4"/>
  <c r="G83" i="4" s="1"/>
  <c r="H83" i="4" s="1"/>
  <c r="J83" i="4" s="1"/>
  <c r="M83" i="4" s="1"/>
  <c r="P83" i="4"/>
  <c r="R83" i="4" s="1"/>
  <c r="S83" i="4" s="1"/>
  <c r="U83" i="4" s="1"/>
  <c r="X83" i="4" s="1"/>
  <c r="O84" i="4"/>
  <c r="W66" i="6" l="1"/>
  <c r="Z65" i="6"/>
  <c r="K66" i="6"/>
  <c r="N65" i="6"/>
  <c r="Q66" i="6"/>
  <c r="T65" i="6"/>
  <c r="E66" i="6"/>
  <c r="H65" i="6"/>
  <c r="R64" i="6"/>
  <c r="S64" i="6" s="1"/>
  <c r="L63" i="6"/>
  <c r="M63" i="6" s="1"/>
  <c r="F62" i="6"/>
  <c r="G62" i="6" s="1"/>
  <c r="X63" i="6"/>
  <c r="Y63" i="6" s="1"/>
  <c r="D85" i="4"/>
  <c r="E84" i="4"/>
  <c r="G84" i="4" s="1"/>
  <c r="H84" i="4" s="1"/>
  <c r="J84" i="4" s="1"/>
  <c r="M84" i="4" s="1"/>
  <c r="P84" i="4"/>
  <c r="R84" i="4" s="1"/>
  <c r="S84" i="4" s="1"/>
  <c r="U84" i="4" s="1"/>
  <c r="X84" i="4" s="1"/>
  <c r="O85" i="4"/>
  <c r="Q67" i="6" l="1"/>
  <c r="T66" i="6"/>
  <c r="W67" i="6"/>
  <c r="Z66" i="6"/>
  <c r="E67" i="6"/>
  <c r="H66" i="6"/>
  <c r="K67" i="6"/>
  <c r="N66" i="6"/>
  <c r="F63" i="6"/>
  <c r="G63" i="6" s="1"/>
  <c r="R65" i="6"/>
  <c r="S65" i="6" s="1"/>
  <c r="X64" i="6"/>
  <c r="Y64" i="6" s="1"/>
  <c r="L64" i="6"/>
  <c r="M64" i="6" s="1"/>
  <c r="E85" i="4"/>
  <c r="G85" i="4" s="1"/>
  <c r="H85" i="4" s="1"/>
  <c r="J85" i="4" s="1"/>
  <c r="M85" i="4" s="1"/>
  <c r="D86" i="4"/>
  <c r="P85" i="4"/>
  <c r="R85" i="4" s="1"/>
  <c r="S85" i="4" s="1"/>
  <c r="U85" i="4" s="1"/>
  <c r="X85" i="4" s="1"/>
  <c r="O86" i="4"/>
  <c r="E68" i="6" l="1"/>
  <c r="H67" i="6"/>
  <c r="Q68" i="6"/>
  <c r="T67" i="6"/>
  <c r="K68" i="6"/>
  <c r="N67" i="6"/>
  <c r="W68" i="6"/>
  <c r="Z67" i="6"/>
  <c r="R66" i="6"/>
  <c r="S66" i="6" s="1"/>
  <c r="X65" i="6"/>
  <c r="Y65" i="6" s="1"/>
  <c r="F64" i="6"/>
  <c r="G64" i="6" s="1"/>
  <c r="L65" i="6"/>
  <c r="M65" i="6" s="1"/>
  <c r="D87" i="4"/>
  <c r="E86" i="4"/>
  <c r="G86" i="4" s="1"/>
  <c r="H86" i="4" s="1"/>
  <c r="J86" i="4" s="1"/>
  <c r="M86" i="4" s="1"/>
  <c r="P86" i="4"/>
  <c r="R86" i="4" s="1"/>
  <c r="S86" i="4" s="1"/>
  <c r="U86" i="4" s="1"/>
  <c r="X86" i="4" s="1"/>
  <c r="O87" i="4"/>
  <c r="K69" i="6" l="1"/>
  <c r="N68" i="6"/>
  <c r="E69" i="6"/>
  <c r="H68" i="6"/>
  <c r="W69" i="6"/>
  <c r="Z68" i="6"/>
  <c r="Q69" i="6"/>
  <c r="T68" i="6"/>
  <c r="L66" i="6"/>
  <c r="M66" i="6" s="1"/>
  <c r="X66" i="6"/>
  <c r="Y66" i="6" s="1"/>
  <c r="F65" i="6"/>
  <c r="G65" i="6" s="1"/>
  <c r="R67" i="6"/>
  <c r="S67" i="6" s="1"/>
  <c r="D88" i="4"/>
  <c r="E88" i="4" s="1"/>
  <c r="G88" i="4" s="1"/>
  <c r="H88" i="4" s="1"/>
  <c r="J88" i="4" s="1"/>
  <c r="M88" i="4" s="1"/>
  <c r="E87" i="4"/>
  <c r="G87" i="4" s="1"/>
  <c r="H87" i="4" s="1"/>
  <c r="J87" i="4" s="1"/>
  <c r="M87" i="4" s="1"/>
  <c r="P87" i="4"/>
  <c r="R87" i="4" s="1"/>
  <c r="S87" i="4" s="1"/>
  <c r="U87" i="4" s="1"/>
  <c r="X87" i="4" s="1"/>
  <c r="O88" i="4"/>
  <c r="P88" i="4" s="1"/>
  <c r="R88" i="4" s="1"/>
  <c r="S88" i="4" s="1"/>
  <c r="U88" i="4" s="1"/>
  <c r="M89" i="4" l="1"/>
  <c r="W70" i="6"/>
  <c r="Z69" i="6"/>
  <c r="K70" i="6"/>
  <c r="N69" i="6"/>
  <c r="Q70" i="6"/>
  <c r="T69" i="6"/>
  <c r="E70" i="6"/>
  <c r="H69" i="6"/>
  <c r="R68" i="6"/>
  <c r="S68" i="6" s="1"/>
  <c r="F66" i="6"/>
  <c r="G66" i="6" s="1"/>
  <c r="L67" i="6"/>
  <c r="M67" i="6" s="1"/>
  <c r="X67" i="6"/>
  <c r="Y67" i="6" s="1"/>
  <c r="U89" i="4"/>
  <c r="X88" i="4"/>
  <c r="X89" i="4" s="1"/>
  <c r="C9" i="7" l="1"/>
  <c r="Q71" i="6"/>
  <c r="T70" i="6"/>
  <c r="W71" i="6"/>
  <c r="Z70" i="6"/>
  <c r="E71" i="6"/>
  <c r="H70" i="6"/>
  <c r="K71" i="6"/>
  <c r="N70" i="6"/>
  <c r="L68" i="6"/>
  <c r="M68" i="6" s="1"/>
  <c r="R69" i="6"/>
  <c r="S69" i="6" s="1"/>
  <c r="X68" i="6"/>
  <c r="Y68" i="6" s="1"/>
  <c r="F67" i="6"/>
  <c r="G67" i="6" s="1"/>
  <c r="E72" i="6" l="1"/>
  <c r="H71" i="6"/>
  <c r="Q72" i="6"/>
  <c r="T71" i="6"/>
  <c r="K72" i="6"/>
  <c r="N71" i="6"/>
  <c r="W72" i="6"/>
  <c r="Z71" i="6"/>
  <c r="F68" i="6"/>
  <c r="G68" i="6" s="1"/>
  <c r="R70" i="6"/>
  <c r="S70" i="6" s="1"/>
  <c r="X69" i="6"/>
  <c r="Y69" i="6" s="1"/>
  <c r="L69" i="6"/>
  <c r="M69" i="6" s="1"/>
  <c r="K73" i="6" l="1"/>
  <c r="N72" i="6"/>
  <c r="E73" i="6"/>
  <c r="H72" i="6"/>
  <c r="W73" i="6"/>
  <c r="Z72" i="6"/>
  <c r="Q73" i="6"/>
  <c r="T72" i="6"/>
  <c r="L70" i="6"/>
  <c r="M70" i="6" s="1"/>
  <c r="R71" i="6"/>
  <c r="S71" i="6" s="1"/>
  <c r="X70" i="6"/>
  <c r="Y70" i="6" s="1"/>
  <c r="F69" i="6"/>
  <c r="G69" i="6" s="1"/>
  <c r="W74" i="6" l="1"/>
  <c r="Z73" i="6"/>
  <c r="K74" i="6"/>
  <c r="N73" i="6"/>
  <c r="Q74" i="6"/>
  <c r="T73" i="6"/>
  <c r="E74" i="6"/>
  <c r="H73" i="6"/>
  <c r="F70" i="6"/>
  <c r="G70" i="6" s="1"/>
  <c r="R72" i="6"/>
  <c r="S72" i="6" s="1"/>
  <c r="X71" i="6"/>
  <c r="Y71" i="6" s="1"/>
  <c r="L71" i="6"/>
  <c r="M71" i="6" s="1"/>
  <c r="W75" i="6" l="1"/>
  <c r="Z74" i="6"/>
  <c r="Q75" i="6"/>
  <c r="T74" i="6"/>
  <c r="E75" i="6"/>
  <c r="H74" i="6"/>
  <c r="K75" i="6"/>
  <c r="N74" i="6"/>
  <c r="L72" i="6"/>
  <c r="M72" i="6" s="1"/>
  <c r="R73" i="6"/>
  <c r="S73" i="6" s="1"/>
  <c r="X72" i="6"/>
  <c r="Y72" i="6" s="1"/>
  <c r="F71" i="6"/>
  <c r="G71" i="6" s="1"/>
  <c r="W76" i="6" l="1"/>
  <c r="Z75" i="6"/>
  <c r="E76" i="6"/>
  <c r="H75" i="6"/>
  <c r="K76" i="6"/>
  <c r="N75" i="6"/>
  <c r="Q76" i="6"/>
  <c r="T75" i="6"/>
  <c r="F72" i="6"/>
  <c r="G72" i="6" s="1"/>
  <c r="R74" i="6"/>
  <c r="S74" i="6" s="1"/>
  <c r="X73" i="6"/>
  <c r="Y73" i="6" s="1"/>
  <c r="L73" i="6"/>
  <c r="M73" i="6" s="1"/>
  <c r="Q77" i="6" l="1"/>
  <c r="T76" i="6"/>
  <c r="E77" i="6"/>
  <c r="H76" i="6"/>
  <c r="K77" i="6"/>
  <c r="N76" i="6"/>
  <c r="W77" i="6"/>
  <c r="Z76" i="6"/>
  <c r="F73" i="6"/>
  <c r="G73" i="6" s="1"/>
  <c r="X74" i="6"/>
  <c r="Y74" i="6" s="1"/>
  <c r="L74" i="6"/>
  <c r="M74" i="6" s="1"/>
  <c r="R75" i="6"/>
  <c r="S75" i="6" s="1"/>
  <c r="W78" i="6" l="1"/>
  <c r="Z77" i="6"/>
  <c r="K78" i="6"/>
  <c r="N77" i="6"/>
  <c r="Q78" i="6"/>
  <c r="T77" i="6"/>
  <c r="E78" i="6"/>
  <c r="H77" i="6"/>
  <c r="X75" i="6"/>
  <c r="Y75" i="6" s="1"/>
  <c r="R76" i="6"/>
  <c r="S76" i="6" s="1"/>
  <c r="L75" i="6"/>
  <c r="M75" i="6" s="1"/>
  <c r="F74" i="6"/>
  <c r="G74" i="6" s="1"/>
  <c r="Q79" i="6" l="1"/>
  <c r="T78" i="6"/>
  <c r="W79" i="6"/>
  <c r="Z78" i="6"/>
  <c r="E79" i="6"/>
  <c r="H78" i="6"/>
  <c r="K79" i="6"/>
  <c r="N78" i="6"/>
  <c r="L76" i="6"/>
  <c r="M76" i="6" s="1"/>
  <c r="X76" i="6"/>
  <c r="Y76" i="6" s="1"/>
  <c r="F75" i="6"/>
  <c r="G75" i="6" s="1"/>
  <c r="R77" i="6"/>
  <c r="S77" i="6" s="1"/>
  <c r="Q80" i="6" l="1"/>
  <c r="T79" i="6"/>
  <c r="K80" i="6"/>
  <c r="N79" i="6"/>
  <c r="W80" i="6"/>
  <c r="Z79" i="6"/>
  <c r="E80" i="6"/>
  <c r="H79" i="6"/>
  <c r="R78" i="6"/>
  <c r="S78" i="6" s="1"/>
  <c r="F76" i="6"/>
  <c r="G76" i="6" s="1"/>
  <c r="L77" i="6"/>
  <c r="M77" i="6" s="1"/>
  <c r="X77" i="6"/>
  <c r="Y77" i="6" s="1"/>
  <c r="Q81" i="6" l="1"/>
  <c r="T80" i="6"/>
  <c r="E81" i="6"/>
  <c r="H80" i="6"/>
  <c r="K81" i="6"/>
  <c r="N80" i="6"/>
  <c r="W81" i="6"/>
  <c r="Z80" i="6"/>
  <c r="R79" i="6"/>
  <c r="S79" i="6" s="1"/>
  <c r="X78" i="6"/>
  <c r="Y78" i="6" s="1"/>
  <c r="F77" i="6"/>
  <c r="G77" i="6" s="1"/>
  <c r="L78" i="6"/>
  <c r="M78" i="6" s="1"/>
  <c r="Q82" i="6" l="1"/>
  <c r="T81" i="6"/>
  <c r="W82" i="6"/>
  <c r="Z81" i="6"/>
  <c r="E82" i="6"/>
  <c r="H81" i="6"/>
  <c r="K82" i="6"/>
  <c r="N81" i="6"/>
  <c r="R80" i="6"/>
  <c r="S80" i="6" s="1"/>
  <c r="L79" i="6"/>
  <c r="M79" i="6" s="1"/>
  <c r="X79" i="6"/>
  <c r="Y79" i="6" s="1"/>
  <c r="F78" i="6"/>
  <c r="G78" i="6" s="1"/>
  <c r="E83" i="6" l="1"/>
  <c r="H82" i="6"/>
  <c r="Q83" i="6"/>
  <c r="T82" i="6"/>
  <c r="K83" i="6"/>
  <c r="N82" i="6"/>
  <c r="W83" i="6"/>
  <c r="Z82" i="6"/>
  <c r="R81" i="6"/>
  <c r="S81" i="6" s="1"/>
  <c r="F79" i="6"/>
  <c r="G79" i="6" s="1"/>
  <c r="L80" i="6"/>
  <c r="M80" i="6" s="1"/>
  <c r="X80" i="6"/>
  <c r="Y80" i="6" s="1"/>
  <c r="W84" i="6" l="1"/>
  <c r="Z83" i="6"/>
  <c r="K84" i="6"/>
  <c r="N83" i="6"/>
  <c r="E84" i="6"/>
  <c r="H83" i="6"/>
  <c r="Q84" i="6"/>
  <c r="T83" i="6"/>
  <c r="R82" i="6"/>
  <c r="S82" i="6" s="1"/>
  <c r="F80" i="6"/>
  <c r="G80" i="6" s="1"/>
  <c r="L81" i="6"/>
  <c r="M81" i="6" s="1"/>
  <c r="X81" i="6"/>
  <c r="Y81" i="6" s="1"/>
  <c r="K85" i="6" l="1"/>
  <c r="N84" i="6"/>
  <c r="E85" i="6"/>
  <c r="H84" i="6"/>
  <c r="W85" i="6"/>
  <c r="Z84" i="6"/>
  <c r="Q85" i="6"/>
  <c r="T84" i="6"/>
  <c r="R83" i="6"/>
  <c r="S83" i="6" s="1"/>
  <c r="X82" i="6"/>
  <c r="Y82" i="6" s="1"/>
  <c r="F81" i="6"/>
  <c r="G81" i="6" s="1"/>
  <c r="L82" i="6"/>
  <c r="M82" i="6" s="1"/>
  <c r="W86" i="6" l="1"/>
  <c r="Z85" i="6"/>
  <c r="K86" i="6"/>
  <c r="N85" i="6"/>
  <c r="Q86" i="6"/>
  <c r="T85" i="6"/>
  <c r="E86" i="6"/>
  <c r="H85" i="6"/>
  <c r="R84" i="6"/>
  <c r="S84" i="6" s="1"/>
  <c r="L83" i="6"/>
  <c r="M83" i="6" s="1"/>
  <c r="X83" i="6"/>
  <c r="Y83" i="6" s="1"/>
  <c r="F82" i="6"/>
  <c r="G82" i="6" s="1"/>
  <c r="K87" i="6" l="1"/>
  <c r="N86" i="6"/>
  <c r="Q87" i="6"/>
  <c r="T86" i="6"/>
  <c r="W87" i="6"/>
  <c r="Z86" i="6"/>
  <c r="E87" i="6"/>
  <c r="H86" i="6"/>
  <c r="R85" i="6"/>
  <c r="S85" i="6" s="1"/>
  <c r="F83" i="6"/>
  <c r="G83" i="6" s="1"/>
  <c r="L84" i="6"/>
  <c r="M84" i="6" s="1"/>
  <c r="X84" i="6"/>
  <c r="Y84" i="6" s="1"/>
  <c r="E88" i="6" l="1"/>
  <c r="H88" i="6" s="1"/>
  <c r="H89" i="6" s="1"/>
  <c r="H87" i="6"/>
  <c r="Q88" i="6"/>
  <c r="T88" i="6" s="1"/>
  <c r="T89" i="6" s="1"/>
  <c r="T87" i="6"/>
  <c r="W88" i="6"/>
  <c r="Z88" i="6" s="1"/>
  <c r="Z89" i="6" s="1"/>
  <c r="Z87" i="6"/>
  <c r="K88" i="6"/>
  <c r="N88" i="6" s="1"/>
  <c r="N89" i="6" s="1"/>
  <c r="N87" i="6"/>
  <c r="R86" i="6"/>
  <c r="S86" i="6" s="1"/>
  <c r="F84" i="6"/>
  <c r="G84" i="6" s="1"/>
  <c r="L85" i="6"/>
  <c r="M85" i="6" s="1"/>
  <c r="X85" i="6"/>
  <c r="Y85" i="6" s="1"/>
  <c r="C10" i="7" l="1"/>
  <c r="C11" i="7" s="1"/>
  <c r="R87" i="6"/>
  <c r="S87" i="6" s="1"/>
  <c r="R88" i="6"/>
  <c r="S88" i="6" s="1"/>
  <c r="X86" i="6"/>
  <c r="Y86" i="6" s="1"/>
  <c r="F85" i="6"/>
  <c r="G85" i="6" s="1"/>
  <c r="L86" i="6"/>
  <c r="M86" i="6" s="1"/>
  <c r="L88" i="6" l="1"/>
  <c r="M88" i="6" s="1"/>
  <c r="L87" i="6"/>
  <c r="M87" i="6" s="1"/>
  <c r="X88" i="6"/>
  <c r="Y88" i="6" s="1"/>
  <c r="X87" i="6"/>
  <c r="Y87" i="6" s="1"/>
  <c r="F86" i="6"/>
  <c r="G86" i="6" s="1"/>
  <c r="F88" i="6" l="1"/>
  <c r="G88" i="6" s="1"/>
  <c r="F87" i="6"/>
  <c r="G87" i="6" s="1"/>
</calcChain>
</file>

<file path=xl/sharedStrings.xml><?xml version="1.0" encoding="utf-8"?>
<sst xmlns="http://schemas.openxmlformats.org/spreadsheetml/2006/main" count="179" uniqueCount="43">
  <si>
    <t>Ridership increase per year</t>
  </si>
  <si>
    <t>CTA Green Line Ridership Projections (increase of 3.5% per year)</t>
  </si>
  <si>
    <t>Affected  CTA Green Line Riders (50%)</t>
  </si>
  <si>
    <t>Estimated additional time per rider</t>
  </si>
  <si>
    <t>Travel Time Savings per rider (minutes)</t>
  </si>
  <si>
    <t>Travel Time Savings per Rider (in hours)</t>
  </si>
  <si>
    <t>Cost/Person Hour</t>
  </si>
  <si>
    <t>Total Travel Time Savings</t>
  </si>
  <si>
    <t>Metra UP West Ridership Projections (increase of 3.4% per year)</t>
  </si>
  <si>
    <t>Affected Metra UP West Riders (90%)</t>
  </si>
  <si>
    <t>10 minutes</t>
  </si>
  <si>
    <t>3% Discount Rate</t>
  </si>
  <si>
    <t>NPV Calc</t>
  </si>
  <si>
    <t>Total Travel Time Savings NPV</t>
  </si>
  <si>
    <t>Metra UP West Ridership increase per year</t>
  </si>
  <si>
    <t>CTA Green Line Annual Ridership Impacts</t>
  </si>
  <si>
    <t>Metra UP Annual West Ridership Impacts</t>
  </si>
  <si>
    <t>Estimated additional time per trip</t>
  </si>
  <si>
    <t>Compund interest</t>
  </si>
  <si>
    <t>AIS 1 frequency/year</t>
  </si>
  <si>
    <t>Cost per Accident</t>
  </si>
  <si>
    <t>Total Cost</t>
  </si>
  <si>
    <t>PDO Crashes</t>
  </si>
  <si>
    <t>Project Capital Costs</t>
  </si>
  <si>
    <t xml:space="preserve">Debt Financing for Local Match </t>
  </si>
  <si>
    <t xml:space="preserve">Net Costs </t>
  </si>
  <si>
    <t>Crash Reduction Savings</t>
  </si>
  <si>
    <t>Total PV of Crashes</t>
  </si>
  <si>
    <t>PV of crash reduction</t>
  </si>
  <si>
    <t>Crash Reduction Factor</t>
  </si>
  <si>
    <t>AIS 3 frequency/year</t>
  </si>
  <si>
    <t>AIS 2 frequency/year</t>
  </si>
  <si>
    <t>Year</t>
  </si>
  <si>
    <t>(1.99% inflation)</t>
  </si>
  <si>
    <t>Rate</t>
  </si>
  <si>
    <t>PV (2013 $'s)</t>
  </si>
  <si>
    <t xml:space="preserve">10-year average CPI </t>
  </si>
  <si>
    <t xml:space="preserve">Crash Reduction </t>
  </si>
  <si>
    <t>Net Benefits</t>
  </si>
  <si>
    <t>Costs</t>
  </si>
  <si>
    <t>Benefits</t>
  </si>
  <si>
    <t>Project Costs and Benefits</t>
  </si>
  <si>
    <t>Transit Value of Time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</si>
</sst>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#,##0.00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0" borderId="0" xfId="0" applyAlignment="1"/>
    <xf numFmtId="0" fontId="0" fillId="0" borderId="0" xfId="0" applyAlignment="1">
      <alignment horizontal="left" vertical="top" wrapText="1"/>
    </xf>
    <xf numFmtId="10" fontId="0" fillId="0" borderId="0" xfId="0" applyNumberFormat="1" applyAlignment="1">
      <alignment wrapText="1"/>
    </xf>
    <xf numFmtId="3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44" fontId="0" fillId="0" borderId="0" xfId="1" applyFont="1"/>
    <xf numFmtId="44" fontId="0" fillId="0" borderId="0" xfId="0" applyNumberFormat="1"/>
    <xf numFmtId="0" fontId="4" fillId="2" borderId="0" xfId="0" applyFont="1" applyFill="1" applyAlignment="1">
      <alignment wrapText="1"/>
    </xf>
    <xf numFmtId="39" fontId="0" fillId="0" borderId="0" xfId="1" applyNumberFormat="1" applyFont="1"/>
    <xf numFmtId="165" fontId="0" fillId="0" borderId="0" xfId="0" applyNumberFormat="1"/>
    <xf numFmtId="165" fontId="2" fillId="0" borderId="0" xfId="0" applyNumberFormat="1" applyFont="1"/>
    <xf numFmtId="0" fontId="4" fillId="3" borderId="0" xfId="0" applyFont="1" applyFill="1" applyAlignment="1">
      <alignment horizontal="left" wrapText="1"/>
    </xf>
    <xf numFmtId="0" fontId="0" fillId="3" borderId="0" xfId="0" applyFill="1" applyAlignment="1">
      <alignment wrapText="1"/>
    </xf>
    <xf numFmtId="0" fontId="4" fillId="3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2" fillId="0" borderId="0" xfId="0" applyFont="1"/>
    <xf numFmtId="165" fontId="4" fillId="4" borderId="0" xfId="0" applyNumberFormat="1" applyFont="1" applyFill="1" applyAlignment="1">
      <alignment wrapText="1"/>
    </xf>
    <xf numFmtId="0" fontId="0" fillId="5" borderId="0" xfId="0" applyFill="1"/>
    <xf numFmtId="3" fontId="0" fillId="5" borderId="0" xfId="0" applyNumberFormat="1" applyFill="1"/>
    <xf numFmtId="165" fontId="0" fillId="5" borderId="0" xfId="0" applyNumberFormat="1" applyFill="1"/>
    <xf numFmtId="42" fontId="0" fillId="5" borderId="0" xfId="0" applyNumberFormat="1" applyFill="1"/>
    <xf numFmtId="42" fontId="4" fillId="5" borderId="0" xfId="0" applyNumberFormat="1" applyFont="1" applyFill="1"/>
    <xf numFmtId="42" fontId="0" fillId="0" borderId="0" xfId="0" applyNumberFormat="1"/>
    <xf numFmtId="44" fontId="0" fillId="5" borderId="0" xfId="0" applyNumberFormat="1" applyFill="1"/>
    <xf numFmtId="0" fontId="0" fillId="5" borderId="0" xfId="0" applyFill="1" applyAlignment="1">
      <alignment horizontal="left" vertical="top" wrapText="1"/>
    </xf>
    <xf numFmtId="0" fontId="4" fillId="0" borderId="0" xfId="0" applyFont="1"/>
    <xf numFmtId="42" fontId="0" fillId="0" borderId="0" xfId="1" applyNumberFormat="1" applyFont="1"/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/>
    <xf numFmtId="2" fontId="0" fillId="0" borderId="0" xfId="0" applyNumberFormat="1"/>
    <xf numFmtId="0" fontId="4" fillId="0" borderId="0" xfId="0" applyFont="1" applyAlignment="1">
      <alignment wrapText="1"/>
    </xf>
    <xf numFmtId="10" fontId="2" fillId="0" borderId="0" xfId="2" applyNumberFormat="1" applyFont="1"/>
    <xf numFmtId="3" fontId="0" fillId="5" borderId="0" xfId="0" applyNumberFormat="1" applyFill="1" applyBorder="1"/>
    <xf numFmtId="0" fontId="0" fillId="5" borderId="0" xfId="0" applyFill="1" applyBorder="1"/>
    <xf numFmtId="0" fontId="1" fillId="0" borderId="6" xfId="0" applyFont="1" applyBorder="1"/>
    <xf numFmtId="0" fontId="4" fillId="0" borderId="6" xfId="0" applyFont="1" applyBorder="1"/>
    <xf numFmtId="42" fontId="0" fillId="0" borderId="7" xfId="1" applyNumberFormat="1" applyFont="1" applyBorder="1"/>
    <xf numFmtId="0" fontId="4" fillId="0" borderId="8" xfId="0" applyFont="1" applyBorder="1"/>
    <xf numFmtId="42" fontId="0" fillId="0" borderId="9" xfId="1" applyNumberFormat="1" applyFont="1" applyBorder="1"/>
    <xf numFmtId="42" fontId="2" fillId="0" borderId="7" xfId="1" applyNumberFormat="1" applyFont="1" applyBorder="1"/>
    <xf numFmtId="42" fontId="4" fillId="0" borderId="7" xfId="1" applyNumberFormat="1" applyFont="1" applyBorder="1"/>
    <xf numFmtId="42" fontId="2" fillId="0" borderId="9" xfId="1" applyNumberFormat="1" applyFont="1" applyBorder="1"/>
    <xf numFmtId="166" fontId="0" fillId="0" borderId="0" xfId="0" applyNumberFormat="1" applyAlignment="1">
      <alignment wrapText="1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2A3AC"/>
      <rgbColor rgb="00FFFFFF"/>
      <rgbColor rgb="00FF0000"/>
      <rgbColor rgb="009FBB97"/>
      <rgbColor rgb="000000FF"/>
      <rgbColor rgb="006D685B"/>
      <rgbColor rgb="00FF00FF"/>
      <rgbColor rgb="0092AD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FC4"/>
      <rgbColor rgb="00A68F3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D6C7D"/>
      <rgbColor rgb="00C8D7DA"/>
      <rgbColor rgb="00DDDDDD"/>
      <rgbColor rgb="00AFAB9F"/>
      <rgbColor rgb="0099CCFF"/>
      <rgbColor rgb="00FF99CC"/>
      <rgbColor rgb="00CC99FF"/>
      <rgbColor rgb="00EEEFBD"/>
      <rgbColor rgb="003366FF"/>
      <rgbColor rgb="0033CCCC"/>
      <rgbColor rgb="0099CC00"/>
      <rgbColor rgb="00CDC385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tabSelected="1" workbookViewId="0">
      <selection activeCell="D17" sqref="D17"/>
    </sheetView>
  </sheetViews>
  <sheetFormatPr defaultRowHeight="12.75" x14ac:dyDescent="0.2"/>
  <cols>
    <col min="2" max="2" width="50.85546875" bestFit="1" customWidth="1"/>
    <col min="3" max="3" width="15" style="31" bestFit="1" customWidth="1"/>
    <col min="4" max="4" width="15" bestFit="1" customWidth="1"/>
  </cols>
  <sheetData>
    <row r="1" spans="2:4" ht="13.5" thickBot="1" x14ac:dyDescent="0.25"/>
    <row r="2" spans="2:4" x14ac:dyDescent="0.2">
      <c r="B2" s="52" t="s">
        <v>41</v>
      </c>
      <c r="C2" s="53"/>
    </row>
    <row r="3" spans="2:4" x14ac:dyDescent="0.2">
      <c r="B3" s="50" t="s">
        <v>39</v>
      </c>
      <c r="C3" s="51"/>
    </row>
    <row r="4" spans="2:4" x14ac:dyDescent="0.2">
      <c r="B4" s="42" t="s">
        <v>23</v>
      </c>
      <c r="C4" s="43">
        <v>25117375</v>
      </c>
      <c r="D4" s="11"/>
    </row>
    <row r="5" spans="2:4" ht="13.5" thickBot="1" x14ac:dyDescent="0.25">
      <c r="B5" s="44" t="s">
        <v>24</v>
      </c>
      <c r="C5" s="45">
        <v>888353</v>
      </c>
    </row>
    <row r="6" spans="2:4" x14ac:dyDescent="0.2">
      <c r="B6" s="42" t="s">
        <v>25</v>
      </c>
      <c r="C6" s="46">
        <f>SUM(C4:C5)</f>
        <v>26005728</v>
      </c>
    </row>
    <row r="7" spans="2:4" x14ac:dyDescent="0.2">
      <c r="B7" s="42"/>
      <c r="C7" s="46"/>
    </row>
    <row r="8" spans="2:4" x14ac:dyDescent="0.2">
      <c r="B8" s="50" t="s">
        <v>40</v>
      </c>
      <c r="C8" s="51"/>
    </row>
    <row r="9" spans="2:4" x14ac:dyDescent="0.2">
      <c r="B9" s="41" t="s">
        <v>42</v>
      </c>
      <c r="C9" s="47">
        <f>Transit!M89+Transit!X89</f>
        <v>5946348427.8483582</v>
      </c>
    </row>
    <row r="10" spans="2:4" x14ac:dyDescent="0.2">
      <c r="B10" s="42" t="s">
        <v>26</v>
      </c>
      <c r="C10" s="43">
        <f>SUM(Safety!H89+Safety!N89+Safety!T89+Safety!Z89)</f>
        <v>28825213.271418545</v>
      </c>
    </row>
    <row r="11" spans="2:4" ht="13.5" thickBot="1" x14ac:dyDescent="0.25">
      <c r="B11" s="44" t="s">
        <v>38</v>
      </c>
      <c r="C11" s="48">
        <f>SUM(C9:C10)</f>
        <v>5975173641.1197767</v>
      </c>
    </row>
  </sheetData>
  <mergeCells count="3">
    <mergeCell ref="B3:C3"/>
    <mergeCell ref="B8:C8"/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2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L91" sqref="B91:L91"/>
    </sheetView>
  </sheetViews>
  <sheetFormatPr defaultRowHeight="12.75" x14ac:dyDescent="0.2"/>
  <cols>
    <col min="4" max="4" width="11.140625" bestFit="1" customWidth="1"/>
    <col min="5" max="5" width="12.42578125" customWidth="1"/>
    <col min="6" max="6" width="10.85546875" customWidth="1"/>
    <col min="7" max="7" width="12" bestFit="1" customWidth="1"/>
    <col min="8" max="8" width="10.140625" bestFit="1" customWidth="1"/>
    <col min="9" max="9" width="11.5703125" bestFit="1" customWidth="1"/>
    <col min="10" max="10" width="18" bestFit="1" customWidth="1"/>
    <col min="11" max="11" width="10.85546875" customWidth="1"/>
    <col min="12" max="12" width="11.140625" customWidth="1"/>
    <col min="13" max="13" width="14.28515625" bestFit="1" customWidth="1"/>
    <col min="15" max="16" width="11.140625" bestFit="1" customWidth="1"/>
    <col min="17" max="17" width="12.140625" bestFit="1" customWidth="1"/>
    <col min="18" max="18" width="12.7109375" bestFit="1" customWidth="1"/>
    <col min="19" max="19" width="10.140625" bestFit="1" customWidth="1"/>
    <col min="20" max="20" width="11.5703125" bestFit="1" customWidth="1"/>
    <col min="21" max="21" width="18.7109375" bestFit="1" customWidth="1"/>
    <col min="22" max="22" width="10.85546875" customWidth="1"/>
    <col min="23" max="23" width="11.140625" customWidth="1"/>
    <col min="24" max="24" width="14.28515625" bestFit="1" customWidth="1"/>
    <col min="25" max="26" width="14.140625" customWidth="1"/>
  </cols>
  <sheetData>
    <row r="1" spans="1:37" ht="34.5" customHeight="1" thickBot="1" x14ac:dyDescent="0.25">
      <c r="C1" s="54" t="s">
        <v>15</v>
      </c>
      <c r="D1" s="55"/>
      <c r="E1" s="55"/>
      <c r="F1" s="55"/>
      <c r="G1" s="55"/>
      <c r="H1" s="55"/>
      <c r="I1" s="55"/>
      <c r="J1" s="55"/>
      <c r="K1" s="55"/>
      <c r="L1" s="55"/>
      <c r="M1" s="56"/>
      <c r="N1" s="54" t="s">
        <v>16</v>
      </c>
      <c r="O1" s="55"/>
      <c r="P1" s="55"/>
      <c r="Q1" s="55"/>
      <c r="R1" s="55"/>
      <c r="S1" s="55"/>
      <c r="T1" s="55"/>
      <c r="U1" s="55"/>
      <c r="V1" s="55"/>
      <c r="W1" s="55"/>
      <c r="X1" s="56"/>
    </row>
    <row r="2" spans="1:37" s="4" customFormat="1" ht="89.25" x14ac:dyDescent="0.2">
      <c r="A2" s="1"/>
      <c r="B2" s="1"/>
      <c r="C2" s="2" t="s">
        <v>0</v>
      </c>
      <c r="D2" s="3" t="s">
        <v>1</v>
      </c>
      <c r="E2" s="3" t="s">
        <v>2</v>
      </c>
      <c r="F2" s="2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12" t="s">
        <v>11</v>
      </c>
      <c r="L2" s="12" t="s">
        <v>12</v>
      </c>
      <c r="M2" s="12" t="s">
        <v>13</v>
      </c>
      <c r="N2" s="16" t="s">
        <v>14</v>
      </c>
      <c r="O2" s="17" t="s">
        <v>8</v>
      </c>
      <c r="P2" s="17" t="s">
        <v>9</v>
      </c>
      <c r="Q2" s="16" t="s">
        <v>17</v>
      </c>
      <c r="R2" s="17" t="s">
        <v>4</v>
      </c>
      <c r="S2" s="17" t="s">
        <v>5</v>
      </c>
      <c r="T2" s="17" t="s">
        <v>6</v>
      </c>
      <c r="U2" s="17" t="s">
        <v>7</v>
      </c>
      <c r="V2" s="18" t="s">
        <v>11</v>
      </c>
      <c r="W2" s="18" t="s">
        <v>12</v>
      </c>
      <c r="X2" s="18" t="s">
        <v>13</v>
      </c>
      <c r="Y2" s="32"/>
      <c r="Z2" s="32"/>
      <c r="AA2" s="32"/>
      <c r="AB2" s="32"/>
      <c r="AC2" s="32"/>
      <c r="AD2" s="32"/>
      <c r="AE2" s="32"/>
      <c r="AF2" s="33"/>
      <c r="AG2" s="33"/>
      <c r="AH2" s="33"/>
      <c r="AI2" s="33"/>
      <c r="AJ2" s="33"/>
      <c r="AK2" s="34"/>
    </row>
    <row r="3" spans="1:37" ht="25.5" x14ac:dyDescent="0.2">
      <c r="A3" s="5">
        <v>2015</v>
      </c>
      <c r="B3" s="5"/>
      <c r="C3" s="6"/>
      <c r="D3" s="7">
        <v>8759331</v>
      </c>
      <c r="E3" s="8"/>
      <c r="F3" s="1"/>
      <c r="G3" s="8"/>
      <c r="H3" s="8"/>
      <c r="I3" s="37" t="s">
        <v>33</v>
      </c>
      <c r="J3" s="8"/>
      <c r="K3" s="8"/>
      <c r="L3" s="8"/>
      <c r="N3" s="6"/>
      <c r="O3" s="7">
        <v>8457563</v>
      </c>
      <c r="P3" s="49"/>
      <c r="Q3" s="1"/>
      <c r="R3" s="8"/>
      <c r="S3" s="8"/>
      <c r="T3" s="37" t="s">
        <v>33</v>
      </c>
      <c r="U3" s="8"/>
      <c r="V3" s="8"/>
      <c r="W3" s="8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37" x14ac:dyDescent="0.2">
      <c r="A4" s="5">
        <v>2016</v>
      </c>
      <c r="B4" s="5"/>
      <c r="C4" s="9">
        <v>2.8500000000000001E-2</v>
      </c>
      <c r="D4" s="7">
        <f>D3*(C4+1)</f>
        <v>9008971.9334999993</v>
      </c>
      <c r="E4" s="8"/>
      <c r="F4" s="1"/>
      <c r="G4" s="8"/>
      <c r="I4" s="8">
        <v>13.258700000000001</v>
      </c>
      <c r="J4" s="8"/>
      <c r="K4" s="8"/>
      <c r="L4" s="8"/>
      <c r="N4" s="9">
        <v>3.15E-2</v>
      </c>
      <c r="O4" s="7">
        <f>O3*(N4+1)</f>
        <v>8723976.2345000003</v>
      </c>
      <c r="P4" s="8"/>
      <c r="Q4" s="1"/>
      <c r="R4" s="8"/>
      <c r="S4" s="8"/>
      <c r="T4" s="8">
        <f>I4</f>
        <v>13.258700000000001</v>
      </c>
      <c r="U4" s="8"/>
      <c r="V4" s="8"/>
      <c r="W4" s="8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</row>
    <row r="5" spans="1:37" x14ac:dyDescent="0.2">
      <c r="A5" s="5">
        <v>2017</v>
      </c>
      <c r="B5" s="5"/>
      <c r="C5" s="9">
        <v>2.8500000000000001E-2</v>
      </c>
      <c r="D5" s="7">
        <f>D4*(C5+1)</f>
        <v>9265727.6336047482</v>
      </c>
      <c r="E5" s="8"/>
      <c r="F5" s="1"/>
      <c r="G5" s="8"/>
      <c r="H5" s="8"/>
      <c r="I5" s="8">
        <f>I4*1.0199</f>
        <v>13.522548130000001</v>
      </c>
      <c r="J5" s="8"/>
      <c r="K5" s="8"/>
      <c r="L5" s="8"/>
      <c r="N5" s="9">
        <v>3.15E-2</v>
      </c>
      <c r="O5" s="7">
        <f>O4*(N5+1)</f>
        <v>8998781.4858867507</v>
      </c>
      <c r="P5" s="8"/>
      <c r="Q5" s="1"/>
      <c r="R5" s="8"/>
      <c r="S5" s="8"/>
      <c r="T5" s="8">
        <f>T4*1.0199</f>
        <v>13.522548130000001</v>
      </c>
      <c r="U5" s="8"/>
      <c r="V5" s="8"/>
      <c r="W5" s="8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</row>
    <row r="6" spans="1:37" x14ac:dyDescent="0.2">
      <c r="A6" s="5">
        <v>2018</v>
      </c>
      <c r="B6" s="5"/>
      <c r="C6" s="9">
        <v>2.8500000000000001E-2</v>
      </c>
      <c r="D6" s="7">
        <f t="shared" ref="D6:D69" si="0">D5*(C6+1)</f>
        <v>9529800.8711624835</v>
      </c>
      <c r="E6" s="8"/>
      <c r="F6" s="1"/>
      <c r="G6" s="8"/>
      <c r="H6" s="8"/>
      <c r="I6" s="8">
        <f t="shared" ref="I6:I69" si="1">I5*1.0199</f>
        <v>13.791646837787001</v>
      </c>
      <c r="J6" s="8"/>
      <c r="K6" s="8"/>
      <c r="L6" s="8"/>
      <c r="N6" s="9">
        <v>3.15E-2</v>
      </c>
      <c r="O6" s="7">
        <f t="shared" ref="O6:O69" si="2">O5*(N6+1)</f>
        <v>9282243.102692185</v>
      </c>
      <c r="P6" s="8"/>
      <c r="Q6" s="1"/>
      <c r="R6" s="8"/>
      <c r="S6" s="8"/>
      <c r="T6" s="8">
        <f t="shared" ref="T6:T69" si="3">T5*1.0199</f>
        <v>13.791646837787001</v>
      </c>
      <c r="U6" s="8"/>
      <c r="V6" s="8"/>
      <c r="W6" s="8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</row>
    <row r="7" spans="1:37" x14ac:dyDescent="0.2">
      <c r="A7" s="5">
        <v>2019</v>
      </c>
      <c r="B7" s="5"/>
      <c r="C7" s="9">
        <v>2.8500000000000001E-2</v>
      </c>
      <c r="D7" s="7">
        <f t="shared" si="0"/>
        <v>9801400.1959906146</v>
      </c>
      <c r="E7" s="8"/>
      <c r="F7" s="1"/>
      <c r="G7" s="8"/>
      <c r="H7" s="8"/>
      <c r="I7" s="8">
        <f t="shared" si="1"/>
        <v>14.066100609858962</v>
      </c>
      <c r="J7" s="8"/>
      <c r="K7" s="8"/>
      <c r="L7" s="8"/>
      <c r="N7" s="9">
        <v>3.15E-2</v>
      </c>
      <c r="O7" s="7">
        <f t="shared" si="2"/>
        <v>9574633.7604269888</v>
      </c>
      <c r="P7" s="8"/>
      <c r="Q7" s="1"/>
      <c r="R7" s="8"/>
      <c r="S7" s="8"/>
      <c r="T7" s="8">
        <f t="shared" si="3"/>
        <v>14.066100609858962</v>
      </c>
      <c r="U7" s="8"/>
      <c r="V7" s="8"/>
      <c r="W7" s="8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</row>
    <row r="8" spans="1:37" x14ac:dyDescent="0.2">
      <c r="A8" s="5">
        <v>2020</v>
      </c>
      <c r="B8" s="5"/>
      <c r="C8" s="9">
        <v>2.8500000000000001E-2</v>
      </c>
      <c r="D8" s="7">
        <f t="shared" si="0"/>
        <v>10080740.101576347</v>
      </c>
      <c r="E8" s="8"/>
      <c r="F8" s="1"/>
      <c r="G8" s="8"/>
      <c r="H8" s="8"/>
      <c r="I8" s="8">
        <f t="shared" si="1"/>
        <v>14.346016011995156</v>
      </c>
      <c r="J8" s="8"/>
      <c r="K8" s="8"/>
      <c r="L8" s="8"/>
      <c r="N8" s="9">
        <v>3.15E-2</v>
      </c>
      <c r="O8" s="7">
        <f t="shared" si="2"/>
        <v>9876234.72388044</v>
      </c>
      <c r="P8" s="8"/>
      <c r="Q8" s="1"/>
      <c r="R8" s="8"/>
      <c r="S8" s="8"/>
      <c r="T8" s="8">
        <f t="shared" si="3"/>
        <v>14.346016011995156</v>
      </c>
      <c r="U8" s="8"/>
      <c r="V8" s="8"/>
      <c r="W8" s="8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</row>
    <row r="9" spans="1:37" x14ac:dyDescent="0.2">
      <c r="A9" s="5">
        <v>2021</v>
      </c>
      <c r="B9" s="5">
        <v>0</v>
      </c>
      <c r="C9" s="9">
        <v>2.8500000000000001E-2</v>
      </c>
      <c r="D9" s="7">
        <f t="shared" si="0"/>
        <v>10368041.194471272</v>
      </c>
      <c r="E9" s="7"/>
      <c r="H9" s="7"/>
      <c r="I9" s="8">
        <f t="shared" si="1"/>
        <v>14.631501730633859</v>
      </c>
      <c r="J9" s="8"/>
      <c r="K9" s="10"/>
      <c r="L9" s="10"/>
      <c r="N9" s="9">
        <v>3.15E-2</v>
      </c>
      <c r="O9" s="7">
        <f t="shared" si="2"/>
        <v>10187336.117682675</v>
      </c>
      <c r="P9" s="7"/>
      <c r="S9" s="7"/>
      <c r="T9" s="8">
        <f t="shared" si="3"/>
        <v>14.631501730633859</v>
      </c>
      <c r="U9" s="10"/>
      <c r="V9" s="10"/>
      <c r="W9" s="10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</row>
    <row r="10" spans="1:37" x14ac:dyDescent="0.2">
      <c r="A10" s="5">
        <v>2022</v>
      </c>
      <c r="B10" s="5">
        <v>1</v>
      </c>
      <c r="C10" s="9">
        <v>2.8500000000000001E-2</v>
      </c>
      <c r="D10" s="7">
        <f t="shared" si="0"/>
        <v>10663530.368513703</v>
      </c>
      <c r="E10" s="7"/>
      <c r="H10" s="7"/>
      <c r="I10" s="8">
        <f t="shared" si="1"/>
        <v>14.922668615073473</v>
      </c>
      <c r="J10" s="8"/>
      <c r="K10" s="10"/>
      <c r="L10" s="10"/>
      <c r="N10" s="9">
        <v>3.15E-2</v>
      </c>
      <c r="O10" s="7">
        <f t="shared" si="2"/>
        <v>10508237.20538968</v>
      </c>
      <c r="P10" s="7"/>
      <c r="S10" s="7"/>
      <c r="T10" s="8">
        <f t="shared" si="3"/>
        <v>14.922668615073473</v>
      </c>
      <c r="U10" s="10"/>
      <c r="V10" s="10"/>
      <c r="W10" s="10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</row>
    <row r="11" spans="1:37" x14ac:dyDescent="0.2">
      <c r="A11" s="5">
        <v>2023</v>
      </c>
      <c r="B11" s="5">
        <v>2</v>
      </c>
      <c r="C11" s="9">
        <v>2.8500000000000001E-2</v>
      </c>
      <c r="D11" s="7">
        <f t="shared" si="0"/>
        <v>10967440.984016344</v>
      </c>
      <c r="E11" s="7"/>
      <c r="H11" s="7"/>
      <c r="I11" s="8">
        <f t="shared" si="1"/>
        <v>15.219629720513435</v>
      </c>
      <c r="J11" s="8"/>
      <c r="K11" s="10"/>
      <c r="L11" s="10"/>
      <c r="N11" s="9">
        <v>3.15E-2</v>
      </c>
      <c r="O11" s="7">
        <f t="shared" si="2"/>
        <v>10839246.677359456</v>
      </c>
      <c r="P11" s="7"/>
      <c r="S11" s="7"/>
      <c r="T11" s="8">
        <f t="shared" si="3"/>
        <v>15.219629720513435</v>
      </c>
      <c r="U11" s="10"/>
      <c r="V11" s="10"/>
      <c r="W11" s="10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</row>
    <row r="12" spans="1:37" x14ac:dyDescent="0.2">
      <c r="A12" s="5">
        <v>2024</v>
      </c>
      <c r="B12" s="5">
        <v>3</v>
      </c>
      <c r="C12" s="9">
        <v>2.8500000000000001E-2</v>
      </c>
      <c r="D12" s="7">
        <f t="shared" si="0"/>
        <v>11280013.052060809</v>
      </c>
      <c r="E12" s="7"/>
      <c r="H12" s="7"/>
      <c r="I12" s="8">
        <f t="shared" si="1"/>
        <v>15.522500351951653</v>
      </c>
      <c r="J12" s="10"/>
      <c r="K12" s="10"/>
      <c r="L12" s="10"/>
      <c r="N12" s="9">
        <v>3.15E-2</v>
      </c>
      <c r="O12" s="7">
        <f t="shared" si="2"/>
        <v>11180682.94769628</v>
      </c>
      <c r="P12" s="7"/>
      <c r="S12" s="7"/>
      <c r="T12" s="8">
        <f t="shared" si="3"/>
        <v>15.522500351951653</v>
      </c>
      <c r="U12" s="10"/>
      <c r="V12" s="10"/>
      <c r="W12" s="10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</row>
    <row r="13" spans="1:37" x14ac:dyDescent="0.2">
      <c r="A13" s="5">
        <v>2025</v>
      </c>
      <c r="B13" s="5">
        <v>4</v>
      </c>
      <c r="C13" s="9">
        <v>2.8500000000000001E-2</v>
      </c>
      <c r="D13" s="7">
        <f t="shared" si="0"/>
        <v>11601493.424044542</v>
      </c>
      <c r="E13" s="7"/>
      <c r="H13" s="7"/>
      <c r="I13" s="8">
        <f t="shared" si="1"/>
        <v>15.831398108955492</v>
      </c>
      <c r="J13" s="10"/>
      <c r="K13" s="10"/>
      <c r="L13" s="10"/>
      <c r="N13" s="9">
        <v>3.15E-2</v>
      </c>
      <c r="O13" s="7">
        <f t="shared" si="2"/>
        <v>11532874.460548714</v>
      </c>
      <c r="P13" s="7"/>
      <c r="S13" s="7"/>
      <c r="T13" s="8">
        <f t="shared" si="3"/>
        <v>15.831398108955492</v>
      </c>
      <c r="U13" s="10"/>
      <c r="V13" s="10"/>
      <c r="W13" s="10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</row>
    <row r="14" spans="1:37" x14ac:dyDescent="0.2">
      <c r="A14" s="5">
        <v>2026</v>
      </c>
      <c r="B14" s="5">
        <v>5</v>
      </c>
      <c r="C14" s="9">
        <v>2.8500000000000001E-2</v>
      </c>
      <c r="D14" s="7">
        <f t="shared" si="0"/>
        <v>11932135.98662981</v>
      </c>
      <c r="E14" s="7"/>
      <c r="H14" s="7"/>
      <c r="I14" s="8">
        <f t="shared" si="1"/>
        <v>16.146442931323708</v>
      </c>
      <c r="J14" s="10"/>
      <c r="K14" s="10"/>
      <c r="L14" s="10"/>
      <c r="N14" s="9">
        <v>3.15E-2</v>
      </c>
      <c r="O14" s="7">
        <f t="shared" si="2"/>
        <v>11896160.006056</v>
      </c>
      <c r="P14" s="7"/>
      <c r="S14" s="7"/>
      <c r="T14" s="8">
        <f t="shared" si="3"/>
        <v>16.146442931323708</v>
      </c>
      <c r="U14" s="10"/>
      <c r="V14" s="10"/>
      <c r="W14" s="10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</row>
    <row r="15" spans="1:37" x14ac:dyDescent="0.2">
      <c r="A15" s="5">
        <v>2027</v>
      </c>
      <c r="B15" s="5">
        <v>6</v>
      </c>
      <c r="C15" s="9">
        <v>2.8500000000000001E-2</v>
      </c>
      <c r="D15" s="7">
        <f t="shared" si="0"/>
        <v>12272201.86224876</v>
      </c>
      <c r="E15" s="7"/>
      <c r="H15" s="7"/>
      <c r="I15" s="8">
        <f t="shared" si="1"/>
        <v>16.46775714565705</v>
      </c>
      <c r="J15" s="10"/>
      <c r="K15" s="10"/>
      <c r="L15" s="10"/>
      <c r="N15" s="9">
        <v>3.15E-2</v>
      </c>
      <c r="O15" s="7">
        <f t="shared" si="2"/>
        <v>12270889.046246765</v>
      </c>
      <c r="P15" s="7"/>
      <c r="S15" s="7"/>
      <c r="T15" s="8">
        <f t="shared" si="3"/>
        <v>16.46775714565705</v>
      </c>
      <c r="U15" s="10"/>
      <c r="V15" s="10"/>
      <c r="W15" s="10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</row>
    <row r="16" spans="1:37" x14ac:dyDescent="0.2">
      <c r="A16" s="5">
        <v>2028</v>
      </c>
      <c r="B16" s="5">
        <v>7</v>
      </c>
      <c r="C16" s="9">
        <v>2.8500000000000001E-2</v>
      </c>
      <c r="D16" s="7">
        <f t="shared" si="0"/>
        <v>12621959.615322849</v>
      </c>
      <c r="E16" s="7"/>
      <c r="H16" s="7"/>
      <c r="I16" s="8">
        <f t="shared" si="1"/>
        <v>16.795465512855625</v>
      </c>
      <c r="J16" s="10"/>
      <c r="K16" s="10"/>
      <c r="L16" s="10"/>
      <c r="N16" s="9">
        <v>3.15E-2</v>
      </c>
      <c r="O16" s="7">
        <f t="shared" si="2"/>
        <v>12657422.05120354</v>
      </c>
      <c r="P16" s="7"/>
      <c r="S16" s="7"/>
      <c r="T16" s="8">
        <f t="shared" si="3"/>
        <v>16.795465512855625</v>
      </c>
      <c r="U16" s="10"/>
      <c r="V16" s="10"/>
      <c r="W16" s="10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</row>
    <row r="17" spans="1:37" x14ac:dyDescent="0.2">
      <c r="A17" s="5">
        <v>2029</v>
      </c>
      <c r="B17" s="5">
        <v>8</v>
      </c>
      <c r="C17" s="9">
        <v>2.8500000000000001E-2</v>
      </c>
      <c r="D17" s="7">
        <f t="shared" si="0"/>
        <v>12981685.46435955</v>
      </c>
      <c r="E17" s="7"/>
      <c r="H17" s="7"/>
      <c r="I17" s="8">
        <f t="shared" si="1"/>
        <v>17.129695276561453</v>
      </c>
      <c r="J17" s="10"/>
      <c r="K17" s="10"/>
      <c r="L17" s="10"/>
      <c r="N17" s="9">
        <v>3.15E-2</v>
      </c>
      <c r="O17" s="7">
        <f t="shared" si="2"/>
        <v>13056130.845816452</v>
      </c>
      <c r="P17" s="7"/>
      <c r="S17" s="7"/>
      <c r="T17" s="8">
        <f t="shared" si="3"/>
        <v>17.129695276561453</v>
      </c>
      <c r="U17" s="10"/>
      <c r="V17" s="10"/>
      <c r="W17" s="10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</row>
    <row r="18" spans="1:37" x14ac:dyDescent="0.2">
      <c r="A18" s="5">
        <v>2030</v>
      </c>
      <c r="B18" s="5">
        <v>9</v>
      </c>
      <c r="C18" s="9">
        <v>2.8500000000000001E-2</v>
      </c>
      <c r="D18" s="7">
        <f t="shared" si="0"/>
        <v>13351663.500093797</v>
      </c>
      <c r="E18" s="7"/>
      <c r="H18" s="7"/>
      <c r="I18" s="8">
        <f t="shared" si="1"/>
        <v>17.470576212565025</v>
      </c>
      <c r="J18" s="10"/>
      <c r="K18" s="10"/>
      <c r="L18" s="10"/>
      <c r="N18" s="9">
        <v>3.15E-2</v>
      </c>
      <c r="O18" s="7">
        <f t="shared" si="2"/>
        <v>13467398.967459671</v>
      </c>
      <c r="P18" s="7"/>
      <c r="S18" s="7"/>
      <c r="T18" s="8">
        <f t="shared" si="3"/>
        <v>17.470576212565025</v>
      </c>
      <c r="U18" s="10"/>
      <c r="V18" s="10"/>
      <c r="W18" s="10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1:37" x14ac:dyDescent="0.2">
      <c r="A19" s="5">
        <v>2031</v>
      </c>
      <c r="B19" s="5">
        <v>10</v>
      </c>
      <c r="C19" s="9">
        <v>2.8500000000000001E-2</v>
      </c>
      <c r="D19" s="7">
        <f t="shared" si="0"/>
        <v>13732185.90984647</v>
      </c>
      <c r="E19" s="7"/>
      <c r="H19" s="7"/>
      <c r="I19" s="8">
        <f t="shared" si="1"/>
        <v>17.818240679195068</v>
      </c>
      <c r="J19" s="10"/>
      <c r="K19" s="10"/>
      <c r="L19" s="10"/>
      <c r="N19" s="9">
        <v>3.15E-2</v>
      </c>
      <c r="O19" s="7">
        <f t="shared" si="2"/>
        <v>13891622.034934651</v>
      </c>
      <c r="P19" s="7"/>
      <c r="S19" s="7"/>
      <c r="T19" s="8">
        <f t="shared" si="3"/>
        <v>17.818240679195068</v>
      </c>
      <c r="U19" s="10"/>
      <c r="V19" s="10"/>
      <c r="W19" s="10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</row>
    <row r="20" spans="1:37" x14ac:dyDescent="0.2">
      <c r="A20" s="5">
        <v>2032</v>
      </c>
      <c r="B20" s="5">
        <v>11</v>
      </c>
      <c r="C20" s="9">
        <v>2.8500000000000001E-2</v>
      </c>
      <c r="D20" s="7">
        <f t="shared" si="0"/>
        <v>14123553.208277093</v>
      </c>
      <c r="E20" s="7"/>
      <c r="H20" s="7"/>
      <c r="I20" s="8">
        <f t="shared" si="1"/>
        <v>18.17282366871105</v>
      </c>
      <c r="J20" s="10"/>
      <c r="K20" s="10"/>
      <c r="L20" s="10"/>
      <c r="N20" s="9">
        <v>3.15E-2</v>
      </c>
      <c r="O20" s="7">
        <f t="shared" si="2"/>
        <v>14329208.129035093</v>
      </c>
      <c r="P20" s="7"/>
      <c r="S20" s="7"/>
      <c r="T20" s="8">
        <f t="shared" si="3"/>
        <v>18.17282366871105</v>
      </c>
      <c r="U20" s="10"/>
      <c r="V20" s="10"/>
      <c r="W20" s="10"/>
    </row>
    <row r="21" spans="1:37" x14ac:dyDescent="0.2">
      <c r="A21" s="5">
        <v>2033</v>
      </c>
      <c r="B21" s="5">
        <v>12</v>
      </c>
      <c r="C21" s="9">
        <v>2.8500000000000001E-2</v>
      </c>
      <c r="D21" s="7">
        <f t="shared" si="0"/>
        <v>14526074.47471299</v>
      </c>
      <c r="E21" s="7"/>
      <c r="H21" s="7"/>
      <c r="I21" s="8">
        <f t="shared" si="1"/>
        <v>18.534462859718399</v>
      </c>
      <c r="J21" s="10"/>
      <c r="K21" s="10"/>
      <c r="L21" s="10"/>
      <c r="N21" s="9">
        <v>3.15E-2</v>
      </c>
      <c r="O21" s="7">
        <f t="shared" si="2"/>
        <v>14780578.185099699</v>
      </c>
      <c r="P21" s="7"/>
      <c r="S21" s="7"/>
      <c r="T21" s="8">
        <f t="shared" si="3"/>
        <v>18.534462859718399</v>
      </c>
      <c r="U21" s="10"/>
      <c r="V21" s="10"/>
      <c r="W21" s="10"/>
    </row>
    <row r="22" spans="1:37" x14ac:dyDescent="0.2">
      <c r="A22" s="5">
        <v>2034</v>
      </c>
      <c r="B22" s="5">
        <v>13</v>
      </c>
      <c r="C22" s="9">
        <v>2.8500000000000001E-2</v>
      </c>
      <c r="D22" s="7">
        <f t="shared" si="0"/>
        <v>14940067.597242311</v>
      </c>
      <c r="G22" s="7"/>
      <c r="H22" s="7"/>
      <c r="I22" s="8">
        <f t="shared" si="1"/>
        <v>18.903298670626796</v>
      </c>
      <c r="J22" s="10"/>
      <c r="K22" s="10"/>
      <c r="L22" s="10"/>
      <c r="N22" s="9">
        <v>3.15E-2</v>
      </c>
      <c r="O22" s="7">
        <f t="shared" si="2"/>
        <v>15246166.397930341</v>
      </c>
      <c r="P22" s="7"/>
      <c r="S22" s="7"/>
      <c r="T22" s="8">
        <f t="shared" si="3"/>
        <v>18.903298670626796</v>
      </c>
      <c r="U22" s="10"/>
      <c r="V22" s="10"/>
      <c r="W22" s="10"/>
    </row>
    <row r="23" spans="1:37" x14ac:dyDescent="0.2">
      <c r="A23" s="5">
        <v>2035</v>
      </c>
      <c r="B23" s="5">
        <v>14</v>
      </c>
      <c r="C23" s="9">
        <v>2.8500000000000001E-2</v>
      </c>
      <c r="D23" s="7">
        <f t="shared" si="0"/>
        <v>15365859.523763716</v>
      </c>
      <c r="H23" s="7"/>
      <c r="I23" s="8">
        <f t="shared" si="1"/>
        <v>19.279474314172269</v>
      </c>
      <c r="J23" s="10"/>
      <c r="K23" s="10"/>
      <c r="L23" s="10"/>
      <c r="N23" s="9">
        <v>3.15E-2</v>
      </c>
      <c r="O23" s="7">
        <f t="shared" si="2"/>
        <v>15726420.639465148</v>
      </c>
      <c r="P23" s="7"/>
      <c r="S23" s="7"/>
      <c r="T23" s="8">
        <f t="shared" si="3"/>
        <v>19.279474314172269</v>
      </c>
      <c r="U23" s="10"/>
      <c r="V23" s="10"/>
      <c r="W23" s="10"/>
    </row>
    <row r="24" spans="1:37" x14ac:dyDescent="0.2">
      <c r="A24" s="5">
        <v>2036</v>
      </c>
      <c r="B24" s="5">
        <v>15</v>
      </c>
      <c r="C24" s="9">
        <v>2.8500000000000001E-2</v>
      </c>
      <c r="D24" s="7">
        <f t="shared" si="0"/>
        <v>15803786.520190982</v>
      </c>
      <c r="E24" s="7"/>
      <c r="H24" s="7"/>
      <c r="I24" s="8">
        <f t="shared" si="1"/>
        <v>19.663135853024297</v>
      </c>
      <c r="J24" s="10"/>
      <c r="K24" s="10"/>
      <c r="L24" s="10"/>
      <c r="N24" s="9">
        <v>3.15E-2</v>
      </c>
      <c r="O24" s="7">
        <f t="shared" si="2"/>
        <v>16221802.889608301</v>
      </c>
      <c r="P24" s="7"/>
      <c r="S24" s="7"/>
      <c r="T24" s="8">
        <f t="shared" si="3"/>
        <v>19.663135853024297</v>
      </c>
      <c r="U24" s="10"/>
      <c r="V24" s="10"/>
      <c r="W24" s="10"/>
    </row>
    <row r="25" spans="1:37" x14ac:dyDescent="0.2">
      <c r="A25" s="5">
        <v>2037</v>
      </c>
      <c r="B25" s="5">
        <v>16</v>
      </c>
      <c r="C25" s="9">
        <v>2.8500000000000001E-2</v>
      </c>
      <c r="D25" s="7">
        <f t="shared" si="0"/>
        <v>16254194.436016425</v>
      </c>
      <c r="E25" s="7"/>
      <c r="H25" s="7"/>
      <c r="I25" s="8">
        <f t="shared" si="1"/>
        <v>20.054432256499481</v>
      </c>
      <c r="J25" s="10"/>
      <c r="K25" s="10"/>
      <c r="L25" s="10"/>
      <c r="N25" s="9">
        <v>3.15E-2</v>
      </c>
      <c r="O25" s="7">
        <f t="shared" si="2"/>
        <v>16732789.680630963</v>
      </c>
      <c r="P25" s="7"/>
      <c r="S25" s="7"/>
      <c r="T25" s="8">
        <f t="shared" si="3"/>
        <v>20.054432256499481</v>
      </c>
      <c r="U25" s="10"/>
      <c r="V25" s="10"/>
      <c r="W25" s="10"/>
    </row>
    <row r="26" spans="1:37" x14ac:dyDescent="0.2">
      <c r="A26" s="5">
        <v>2038</v>
      </c>
      <c r="B26" s="5">
        <v>17</v>
      </c>
      <c r="C26" s="9">
        <v>2.8500000000000001E-2</v>
      </c>
      <c r="D26" s="7">
        <f t="shared" si="0"/>
        <v>16717438.977442892</v>
      </c>
      <c r="E26" s="7"/>
      <c r="H26" s="7"/>
      <c r="I26" s="8">
        <f t="shared" si="1"/>
        <v>20.453515458403821</v>
      </c>
      <c r="J26" s="10"/>
      <c r="K26" s="10"/>
      <c r="L26" s="10"/>
      <c r="N26" s="9">
        <v>3.15E-2</v>
      </c>
      <c r="O26" s="7">
        <f t="shared" si="2"/>
        <v>17259872.555570841</v>
      </c>
      <c r="P26" s="7"/>
      <c r="S26" s="7"/>
      <c r="T26" s="8">
        <f t="shared" si="3"/>
        <v>20.453515458403821</v>
      </c>
      <c r="U26" s="10"/>
      <c r="V26" s="10"/>
      <c r="W26" s="10"/>
    </row>
    <row r="27" spans="1:37" x14ac:dyDescent="0.2">
      <c r="A27" s="5">
        <v>2039</v>
      </c>
      <c r="B27" s="5">
        <v>18</v>
      </c>
      <c r="C27" s="9">
        <v>2.8500000000000001E-2</v>
      </c>
      <c r="D27" s="7">
        <f t="shared" si="0"/>
        <v>17193885.988300014</v>
      </c>
      <c r="E27" s="7"/>
      <c r="H27" s="7"/>
      <c r="I27" s="8">
        <f t="shared" si="1"/>
        <v>20.860540416026058</v>
      </c>
      <c r="J27" s="10"/>
      <c r="K27" s="10"/>
      <c r="L27" s="10"/>
      <c r="N27" s="9">
        <v>3.15E-2</v>
      </c>
      <c r="O27" s="7">
        <f t="shared" si="2"/>
        <v>17803558.541071326</v>
      </c>
      <c r="P27" s="7"/>
      <c r="S27" s="7"/>
      <c r="T27" s="8">
        <f t="shared" si="3"/>
        <v>20.860540416026058</v>
      </c>
      <c r="U27" s="10"/>
      <c r="V27" s="10"/>
      <c r="W27" s="10"/>
    </row>
    <row r="28" spans="1:37" x14ac:dyDescent="0.2">
      <c r="A28" s="5">
        <v>2040</v>
      </c>
      <c r="B28" s="5">
        <v>19</v>
      </c>
      <c r="C28" s="9">
        <v>2.8500000000000001E-2</v>
      </c>
      <c r="D28" s="7">
        <f t="shared" si="0"/>
        <v>17683911.738966566</v>
      </c>
      <c r="E28" s="7"/>
      <c r="H28" s="7"/>
      <c r="I28" s="8">
        <f t="shared" si="1"/>
        <v>21.275665170304979</v>
      </c>
      <c r="J28" s="10"/>
      <c r="K28" s="10"/>
      <c r="L28" s="10"/>
      <c r="N28" s="9">
        <v>3.15E-2</v>
      </c>
      <c r="O28" s="7">
        <f t="shared" si="2"/>
        <v>18364370.635115072</v>
      </c>
      <c r="P28" s="7"/>
      <c r="S28" s="7"/>
      <c r="T28" s="8">
        <f t="shared" si="3"/>
        <v>21.275665170304979</v>
      </c>
      <c r="U28" s="10"/>
      <c r="V28" s="10"/>
      <c r="W28" s="10"/>
    </row>
    <row r="29" spans="1:37" x14ac:dyDescent="0.2">
      <c r="A29" s="5">
        <v>2041</v>
      </c>
      <c r="B29" s="5">
        <v>20</v>
      </c>
      <c r="C29" s="9">
        <v>2.8500000000000001E-2</v>
      </c>
      <c r="D29" s="7">
        <f t="shared" si="0"/>
        <v>18187903.223527111</v>
      </c>
      <c r="E29" s="7"/>
      <c r="H29" s="7"/>
      <c r="I29" s="8">
        <f t="shared" si="1"/>
        <v>21.699050907194049</v>
      </c>
      <c r="J29" s="10"/>
      <c r="K29" s="10"/>
      <c r="L29" s="10"/>
      <c r="N29" s="9">
        <v>3.15E-2</v>
      </c>
      <c r="O29" s="7">
        <f t="shared" si="2"/>
        <v>18942848.310121197</v>
      </c>
      <c r="P29" s="7"/>
      <c r="S29" s="7"/>
      <c r="T29" s="8">
        <f t="shared" si="3"/>
        <v>21.699050907194049</v>
      </c>
      <c r="U29" s="10"/>
      <c r="V29" s="10"/>
      <c r="W29" s="10"/>
    </row>
    <row r="30" spans="1:37" x14ac:dyDescent="0.2">
      <c r="A30" s="5">
        <v>2042</v>
      </c>
      <c r="B30" s="5">
        <v>21</v>
      </c>
      <c r="C30" s="9">
        <v>2.8500000000000001E-2</v>
      </c>
      <c r="D30" s="7">
        <f t="shared" si="0"/>
        <v>18706258.465397634</v>
      </c>
      <c r="E30" s="7"/>
      <c r="H30" s="7"/>
      <c r="I30" s="8">
        <f t="shared" si="1"/>
        <v>22.130862020247211</v>
      </c>
      <c r="J30" s="10"/>
      <c r="K30" s="10"/>
      <c r="L30" s="10"/>
      <c r="M30" s="11"/>
      <c r="N30" s="9">
        <v>3.15E-2</v>
      </c>
      <c r="O30" s="7">
        <f t="shared" si="2"/>
        <v>19539548.031890016</v>
      </c>
      <c r="P30" s="7"/>
      <c r="S30" s="7"/>
      <c r="T30" s="8">
        <f t="shared" si="3"/>
        <v>22.130862020247211</v>
      </c>
      <c r="U30" s="10"/>
      <c r="V30" s="10"/>
      <c r="W30" s="10"/>
      <c r="X30" s="11"/>
    </row>
    <row r="31" spans="1:37" x14ac:dyDescent="0.2">
      <c r="A31" s="5">
        <v>2043</v>
      </c>
      <c r="B31" s="5">
        <v>22</v>
      </c>
      <c r="C31" s="9">
        <v>2.8500000000000001E-2</v>
      </c>
      <c r="D31" s="7">
        <f t="shared" si="0"/>
        <v>19239386.831661467</v>
      </c>
      <c r="E31" s="7">
        <f>D31*0.5</f>
        <v>9619693.4158307333</v>
      </c>
      <c r="F31" t="s">
        <v>10</v>
      </c>
      <c r="G31" s="7">
        <f t="shared" ref="G31:G89" si="4">E31*10</f>
        <v>96196934.158307329</v>
      </c>
      <c r="H31" s="7">
        <f t="shared" ref="H31:H89" si="5">G31/60</f>
        <v>1603282.2359717889</v>
      </c>
      <c r="I31" s="8">
        <f t="shared" si="1"/>
        <v>22.57126617445013</v>
      </c>
      <c r="J31" s="10">
        <f t="shared" ref="J31:J88" si="6">H31*I31</f>
        <v>36188110.100886807</v>
      </c>
      <c r="K31" s="13">
        <v>1.03</v>
      </c>
      <c r="L31" s="10">
        <f>POWER(K31,B31)</f>
        <v>1.9161034088607805</v>
      </c>
      <c r="M31" s="14">
        <f>J31/L31</f>
        <v>18886303.282766171</v>
      </c>
      <c r="N31" s="9">
        <v>3.15E-2</v>
      </c>
      <c r="O31" s="7">
        <f t="shared" si="2"/>
        <v>20155043.794894554</v>
      </c>
      <c r="P31" s="7">
        <f>O31*0.9</f>
        <v>18139539.415405098</v>
      </c>
      <c r="Q31" t="s">
        <v>10</v>
      </c>
      <c r="R31" s="7">
        <f t="shared" ref="R31:R88" si="7">P31*10</f>
        <v>181395394.15405098</v>
      </c>
      <c r="S31" s="7">
        <f t="shared" ref="S31:S88" si="8">R31/60</f>
        <v>3023256.5692341831</v>
      </c>
      <c r="T31" s="8">
        <f t="shared" si="3"/>
        <v>22.57126617445013</v>
      </c>
      <c r="U31" s="10">
        <f t="shared" ref="U31:U88" si="9">S31*T31</f>
        <v>68238728.737839669</v>
      </c>
      <c r="V31" s="13">
        <v>1.03</v>
      </c>
      <c r="W31" s="10">
        <f t="shared" ref="W31:W62" si="10">POWER(V31,B31)</f>
        <v>1.9161034088607805</v>
      </c>
      <c r="X31" s="14">
        <f>U31/W31</f>
        <v>35613280.798039503</v>
      </c>
    </row>
    <row r="32" spans="1:37" x14ac:dyDescent="0.2">
      <c r="A32" s="5">
        <v>2044</v>
      </c>
      <c r="B32" s="5">
        <v>23</v>
      </c>
      <c r="C32" s="9">
        <v>2.8500000000000001E-2</v>
      </c>
      <c r="D32" s="7">
        <f t="shared" si="0"/>
        <v>19787709.356363818</v>
      </c>
      <c r="E32" s="7">
        <f t="shared" ref="E32:E89" si="11">D32*0.5</f>
        <v>9893854.678181909</v>
      </c>
      <c r="F32" t="s">
        <v>10</v>
      </c>
      <c r="G32" s="7">
        <f t="shared" si="4"/>
        <v>98938546.78181909</v>
      </c>
      <c r="H32" s="7">
        <f t="shared" si="5"/>
        <v>1648975.7796969849</v>
      </c>
      <c r="I32" s="8">
        <f t="shared" si="1"/>
        <v>23.020434371321688</v>
      </c>
      <c r="J32" s="10">
        <f t="shared" si="6"/>
        <v>37960138.716413453</v>
      </c>
      <c r="K32" s="13">
        <v>1.03</v>
      </c>
      <c r="L32" s="10">
        <f t="shared" ref="L32:L88" si="12">POWER(K32,B32)</f>
        <v>1.973586511126604</v>
      </c>
      <c r="M32" s="14">
        <f t="shared" ref="M32:M88" si="13">J32/L32</f>
        <v>19234089.056853276</v>
      </c>
      <c r="N32" s="9">
        <v>3.15E-2</v>
      </c>
      <c r="O32" s="7">
        <f t="shared" si="2"/>
        <v>20789927.674433734</v>
      </c>
      <c r="P32" s="7">
        <f t="shared" ref="P32:P88" si="14">O32*0.9</f>
        <v>18710934.90699036</v>
      </c>
      <c r="Q32" t="s">
        <v>10</v>
      </c>
      <c r="R32" s="7">
        <f t="shared" si="7"/>
        <v>187109349.06990361</v>
      </c>
      <c r="S32" s="7">
        <f t="shared" si="8"/>
        <v>3118489.1511650602</v>
      </c>
      <c r="T32" s="8">
        <f t="shared" si="3"/>
        <v>23.020434371321688</v>
      </c>
      <c r="U32" s="10">
        <f t="shared" si="9"/>
        <v>71788974.842073947</v>
      </c>
      <c r="V32" s="13">
        <v>1.03</v>
      </c>
      <c r="W32" s="10">
        <f t="shared" si="10"/>
        <v>1.973586511126604</v>
      </c>
      <c r="X32" s="14">
        <f t="shared" ref="X32:X88" si="15">U32/W32</f>
        <v>36374881.180705808</v>
      </c>
    </row>
    <row r="33" spans="1:24" x14ac:dyDescent="0.2">
      <c r="A33" s="5">
        <v>2045</v>
      </c>
      <c r="B33" s="5">
        <v>24</v>
      </c>
      <c r="C33" s="9">
        <v>2.8500000000000001E-2</v>
      </c>
      <c r="D33" s="7">
        <f t="shared" si="0"/>
        <v>20351659.073020186</v>
      </c>
      <c r="E33" s="7">
        <f t="shared" si="11"/>
        <v>10175829.536510093</v>
      </c>
      <c r="F33" t="s">
        <v>10</v>
      </c>
      <c r="G33" s="7">
        <f t="shared" si="4"/>
        <v>101758295.36510094</v>
      </c>
      <c r="H33" s="7">
        <f t="shared" si="5"/>
        <v>1695971.5894183489</v>
      </c>
      <c r="I33" s="8">
        <f t="shared" si="1"/>
        <v>23.478541015310991</v>
      </c>
      <c r="J33" s="10">
        <f t="shared" si="6"/>
        <v>39818938.522960879</v>
      </c>
      <c r="K33" s="13">
        <v>1.03</v>
      </c>
      <c r="L33" s="10">
        <f t="shared" si="12"/>
        <v>2.0327941064604018</v>
      </c>
      <c r="M33" s="14">
        <f t="shared" si="13"/>
        <v>19588279.204673372</v>
      </c>
      <c r="N33" s="9">
        <v>3.15E-2</v>
      </c>
      <c r="O33" s="7">
        <f t="shared" si="2"/>
        <v>21444810.396178398</v>
      </c>
      <c r="P33" s="7">
        <f t="shared" si="14"/>
        <v>19300329.356560558</v>
      </c>
      <c r="Q33" t="s">
        <v>10</v>
      </c>
      <c r="R33" s="7">
        <f t="shared" si="7"/>
        <v>193003293.56560558</v>
      </c>
      <c r="S33" s="7">
        <f t="shared" si="8"/>
        <v>3216721.5594267598</v>
      </c>
      <c r="T33" s="8">
        <f t="shared" si="3"/>
        <v>23.478541015310991</v>
      </c>
      <c r="U33" s="10">
        <f t="shared" si="9"/>
        <v>75523929.067836314</v>
      </c>
      <c r="V33" s="13">
        <v>1.03</v>
      </c>
      <c r="W33" s="10">
        <f t="shared" si="10"/>
        <v>2.0327941064604018</v>
      </c>
      <c r="X33" s="14">
        <f t="shared" si="15"/>
        <v>37152768.609380804</v>
      </c>
    </row>
    <row r="34" spans="1:24" x14ac:dyDescent="0.2">
      <c r="A34" s="5">
        <v>2046</v>
      </c>
      <c r="B34" s="5">
        <v>25</v>
      </c>
      <c r="C34" s="9">
        <v>2.8500000000000001E-2</v>
      </c>
      <c r="D34" s="7">
        <f t="shared" si="0"/>
        <v>20931681.356601261</v>
      </c>
      <c r="E34" s="7">
        <f t="shared" si="11"/>
        <v>10465840.67830063</v>
      </c>
      <c r="F34" t="s">
        <v>10</v>
      </c>
      <c r="G34" s="7">
        <f t="shared" si="4"/>
        <v>104658406.78300631</v>
      </c>
      <c r="H34" s="7">
        <f t="shared" si="5"/>
        <v>1744306.7797167718</v>
      </c>
      <c r="I34" s="8">
        <f t="shared" si="1"/>
        <v>23.945763981515682</v>
      </c>
      <c r="J34" s="10">
        <f t="shared" si="6"/>
        <v>41768758.458455481</v>
      </c>
      <c r="K34" s="13">
        <v>1.03</v>
      </c>
      <c r="L34" s="10">
        <f t="shared" si="12"/>
        <v>2.0937779296542138</v>
      </c>
      <c r="M34" s="14">
        <f t="shared" si="13"/>
        <v>19948991.66090339</v>
      </c>
      <c r="N34" s="9">
        <v>3.15E-2</v>
      </c>
      <c r="O34" s="7">
        <f t="shared" si="2"/>
        <v>22120321.923658021</v>
      </c>
      <c r="P34" s="7">
        <f t="shared" si="14"/>
        <v>19908289.731292218</v>
      </c>
      <c r="Q34" t="s">
        <v>10</v>
      </c>
      <c r="R34" s="7">
        <f t="shared" si="7"/>
        <v>199082897.31292218</v>
      </c>
      <c r="S34" s="7">
        <f t="shared" si="8"/>
        <v>3318048.2885487028</v>
      </c>
      <c r="T34" s="8">
        <f t="shared" si="3"/>
        <v>23.945763981515682</v>
      </c>
      <c r="U34" s="10">
        <f t="shared" si="9"/>
        <v>79453201.196859285</v>
      </c>
      <c r="V34" s="13">
        <v>1.03</v>
      </c>
      <c r="W34" s="10">
        <f t="shared" si="10"/>
        <v>2.0937779296542138</v>
      </c>
      <c r="X34" s="14">
        <f t="shared" si="15"/>
        <v>37947291.387287155</v>
      </c>
    </row>
    <row r="35" spans="1:24" x14ac:dyDescent="0.2">
      <c r="A35" s="5">
        <v>2047</v>
      </c>
      <c r="B35" s="5">
        <v>26</v>
      </c>
      <c r="C35" s="9">
        <v>2.8500000000000001E-2</v>
      </c>
      <c r="D35" s="7">
        <f t="shared" si="0"/>
        <v>21528234.275264397</v>
      </c>
      <c r="E35" s="7">
        <f t="shared" si="11"/>
        <v>10764117.137632199</v>
      </c>
      <c r="F35" t="s">
        <v>10</v>
      </c>
      <c r="G35" s="7">
        <f t="shared" si="4"/>
        <v>107641171.37632199</v>
      </c>
      <c r="H35" s="7">
        <f t="shared" si="5"/>
        <v>1794019.5229386997</v>
      </c>
      <c r="I35" s="8">
        <f t="shared" si="1"/>
        <v>24.422284684747844</v>
      </c>
      <c r="J35" s="10">
        <f t="shared" si="6"/>
        <v>43814055.519204438</v>
      </c>
      <c r="K35" s="13">
        <v>1.03</v>
      </c>
      <c r="L35" s="10">
        <f t="shared" si="12"/>
        <v>2.1565912675438406</v>
      </c>
      <c r="M35" s="14">
        <f t="shared" si="13"/>
        <v>20316346.531953003</v>
      </c>
      <c r="N35" s="9">
        <v>3.15E-2</v>
      </c>
      <c r="O35" s="7">
        <f t="shared" si="2"/>
        <v>22817112.064253252</v>
      </c>
      <c r="P35" s="7">
        <f t="shared" si="14"/>
        <v>20535400.857827928</v>
      </c>
      <c r="Q35" t="s">
        <v>10</v>
      </c>
      <c r="R35" s="7">
        <f t="shared" si="7"/>
        <v>205354008.57827929</v>
      </c>
      <c r="S35" s="7">
        <f t="shared" si="8"/>
        <v>3422566.809637988</v>
      </c>
      <c r="T35" s="8">
        <f t="shared" si="3"/>
        <v>24.422284684747844</v>
      </c>
      <c r="U35" s="10">
        <f t="shared" si="9"/>
        <v>83586900.977548122</v>
      </c>
      <c r="V35" s="13">
        <v>1.03</v>
      </c>
      <c r="W35" s="10">
        <f t="shared" si="10"/>
        <v>2.1565912675438406</v>
      </c>
      <c r="X35" s="14">
        <f t="shared" si="15"/>
        <v>38758805.266213439</v>
      </c>
    </row>
    <row r="36" spans="1:24" x14ac:dyDescent="0.2">
      <c r="A36" s="5">
        <v>2048</v>
      </c>
      <c r="B36" s="5">
        <v>27</v>
      </c>
      <c r="C36" s="9">
        <v>2.8500000000000001E-2</v>
      </c>
      <c r="D36" s="7">
        <f t="shared" si="0"/>
        <v>22141788.952109434</v>
      </c>
      <c r="E36" s="7">
        <f t="shared" si="11"/>
        <v>11070894.476054717</v>
      </c>
      <c r="F36" t="s">
        <v>10</v>
      </c>
      <c r="G36" s="7">
        <f t="shared" si="4"/>
        <v>110708944.76054716</v>
      </c>
      <c r="H36" s="7">
        <f t="shared" si="5"/>
        <v>1845149.0793424526</v>
      </c>
      <c r="I36" s="8">
        <f t="shared" si="1"/>
        <v>24.908288149974325</v>
      </c>
      <c r="J36" s="10">
        <f t="shared" si="6"/>
        <v>45959504.947921649</v>
      </c>
      <c r="K36" s="13">
        <v>1.03</v>
      </c>
      <c r="L36" s="10">
        <f t="shared" si="12"/>
        <v>2.2212890055701555</v>
      </c>
      <c r="M36" s="14">
        <f t="shared" si="13"/>
        <v>20690466.135956436</v>
      </c>
      <c r="N36" s="9">
        <v>3.15E-2</v>
      </c>
      <c r="O36" s="7">
        <f t="shared" si="2"/>
        <v>23535851.094277233</v>
      </c>
      <c r="P36" s="7">
        <f t="shared" si="14"/>
        <v>21182265.984849509</v>
      </c>
      <c r="Q36" t="s">
        <v>10</v>
      </c>
      <c r="R36" s="7">
        <f t="shared" si="7"/>
        <v>211822659.8484951</v>
      </c>
      <c r="S36" s="7">
        <f t="shared" si="8"/>
        <v>3530377.6641415851</v>
      </c>
      <c r="T36" s="8">
        <f t="shared" si="3"/>
        <v>24.908288149974325</v>
      </c>
      <c r="U36" s="10">
        <f t="shared" si="9"/>
        <v>87935664.136671886</v>
      </c>
      <c r="V36" s="13">
        <v>1.03</v>
      </c>
      <c r="W36" s="10">
        <f t="shared" si="10"/>
        <v>2.2212890055701555</v>
      </c>
      <c r="X36" s="14">
        <f t="shared" si="15"/>
        <v>39587673.605803832</v>
      </c>
    </row>
    <row r="37" spans="1:24" x14ac:dyDescent="0.2">
      <c r="A37" s="5">
        <v>2049</v>
      </c>
      <c r="B37" s="5">
        <v>28</v>
      </c>
      <c r="C37" s="9">
        <v>2.8500000000000001E-2</v>
      </c>
      <c r="D37" s="7">
        <f t="shared" si="0"/>
        <v>22772829.937244553</v>
      </c>
      <c r="E37" s="7">
        <f t="shared" si="11"/>
        <v>11386414.968622277</v>
      </c>
      <c r="F37" t="s">
        <v>10</v>
      </c>
      <c r="G37" s="7">
        <f t="shared" si="4"/>
        <v>113864149.68622276</v>
      </c>
      <c r="H37" s="7">
        <f t="shared" si="5"/>
        <v>1897735.8281037128</v>
      </c>
      <c r="I37" s="8">
        <f t="shared" si="1"/>
        <v>25.403963084158814</v>
      </c>
      <c r="J37" s="10">
        <f t="shared" si="6"/>
        <v>48210010.920632273</v>
      </c>
      <c r="K37" s="13">
        <v>1.03</v>
      </c>
      <c r="L37" s="10">
        <f t="shared" si="12"/>
        <v>2.2879276757372602</v>
      </c>
      <c r="M37" s="14">
        <f t="shared" si="13"/>
        <v>21071475.043500714</v>
      </c>
      <c r="N37" s="9">
        <v>3.15E-2</v>
      </c>
      <c r="O37" s="7">
        <f t="shared" si="2"/>
        <v>24277230.403746966</v>
      </c>
      <c r="P37" s="7">
        <f t="shared" si="14"/>
        <v>21849507.36337227</v>
      </c>
      <c r="Q37" t="s">
        <v>10</v>
      </c>
      <c r="R37" s="7">
        <f t="shared" si="7"/>
        <v>218495073.63372269</v>
      </c>
      <c r="S37" s="7">
        <f t="shared" si="8"/>
        <v>3641584.5605620448</v>
      </c>
      <c r="T37" s="8">
        <f t="shared" si="3"/>
        <v>25.403963084158814</v>
      </c>
      <c r="U37" s="10">
        <f t="shared" si="9"/>
        <v>92510679.744360879</v>
      </c>
      <c r="V37" s="13">
        <v>1.03</v>
      </c>
      <c r="W37" s="10">
        <f t="shared" si="10"/>
        <v>2.2879276757372602</v>
      </c>
      <c r="X37" s="14">
        <f t="shared" si="15"/>
        <v>40434267.536254309</v>
      </c>
    </row>
    <row r="38" spans="1:24" x14ac:dyDescent="0.2">
      <c r="A38" s="5">
        <v>2050</v>
      </c>
      <c r="B38" s="5">
        <v>29</v>
      </c>
      <c r="C38" s="9">
        <v>2.8500000000000001E-2</v>
      </c>
      <c r="D38" s="7">
        <f t="shared" si="0"/>
        <v>23421855.590456024</v>
      </c>
      <c r="E38" s="7">
        <f t="shared" si="11"/>
        <v>11710927.795228012</v>
      </c>
      <c r="F38" t="s">
        <v>10</v>
      </c>
      <c r="G38" s="7">
        <f t="shared" si="4"/>
        <v>117109277.95228012</v>
      </c>
      <c r="H38" s="7">
        <f t="shared" si="5"/>
        <v>1951821.2992046687</v>
      </c>
      <c r="I38" s="8">
        <f t="shared" si="1"/>
        <v>25.909501949533574</v>
      </c>
      <c r="J38" s="10">
        <f t="shared" si="6"/>
        <v>50570717.756884515</v>
      </c>
      <c r="K38" s="13">
        <v>1.03</v>
      </c>
      <c r="L38" s="10">
        <f t="shared" si="12"/>
        <v>2.3565655060093778</v>
      </c>
      <c r="M38" s="14">
        <f t="shared" si="13"/>
        <v>21459500.119103957</v>
      </c>
      <c r="N38" s="9">
        <v>3.15E-2</v>
      </c>
      <c r="O38" s="7">
        <f t="shared" si="2"/>
        <v>25041963.161464997</v>
      </c>
      <c r="P38" s="7">
        <f t="shared" si="14"/>
        <v>22537766.845318496</v>
      </c>
      <c r="Q38" t="s">
        <v>10</v>
      </c>
      <c r="R38" s="7">
        <f t="shared" si="7"/>
        <v>225377668.45318496</v>
      </c>
      <c r="S38" s="7">
        <f t="shared" si="8"/>
        <v>3756294.4742197492</v>
      </c>
      <c r="T38" s="8">
        <f t="shared" si="3"/>
        <v>25.909501949533574</v>
      </c>
      <c r="U38" s="10">
        <f t="shared" si="9"/>
        <v>97323719.002818778</v>
      </c>
      <c r="V38" s="13">
        <v>1.03</v>
      </c>
      <c r="W38" s="10">
        <f t="shared" si="10"/>
        <v>2.3565655060093778</v>
      </c>
      <c r="X38" s="14">
        <f t="shared" si="15"/>
        <v>41298966.124488242</v>
      </c>
    </row>
    <row r="39" spans="1:24" x14ac:dyDescent="0.2">
      <c r="A39" s="5">
        <v>2051</v>
      </c>
      <c r="B39" s="5">
        <v>30</v>
      </c>
      <c r="C39" s="9">
        <v>2.8500000000000001E-2</v>
      </c>
      <c r="D39" s="7">
        <f t="shared" si="0"/>
        <v>24089378.47478402</v>
      </c>
      <c r="E39" s="7">
        <f t="shared" si="11"/>
        <v>12044689.23739201</v>
      </c>
      <c r="F39" t="s">
        <v>10</v>
      </c>
      <c r="G39" s="7">
        <f t="shared" si="4"/>
        <v>120446892.3739201</v>
      </c>
      <c r="H39" s="7">
        <f t="shared" si="5"/>
        <v>2007448.2062320015</v>
      </c>
      <c r="I39" s="8">
        <f t="shared" si="1"/>
        <v>26.425101038329291</v>
      </c>
      <c r="J39" s="10">
        <f t="shared" si="6"/>
        <v>53047021.678893536</v>
      </c>
      <c r="K39" s="13">
        <v>1.03</v>
      </c>
      <c r="L39" s="10">
        <f t="shared" si="12"/>
        <v>2.4272624711896591</v>
      </c>
      <c r="M39" s="14">
        <f t="shared" si="13"/>
        <v>21854670.563457411</v>
      </c>
      <c r="N39" s="9">
        <v>3.15E-2</v>
      </c>
      <c r="O39" s="7">
        <f t="shared" si="2"/>
        <v>25830785.001051147</v>
      </c>
      <c r="P39" s="7">
        <f t="shared" si="14"/>
        <v>23247706.500946034</v>
      </c>
      <c r="Q39" t="s">
        <v>10</v>
      </c>
      <c r="R39" s="7">
        <f t="shared" si="7"/>
        <v>232477065.00946033</v>
      </c>
      <c r="S39" s="7">
        <f t="shared" si="8"/>
        <v>3874617.750157672</v>
      </c>
      <c r="T39" s="8">
        <f t="shared" si="3"/>
        <v>26.425101038329291</v>
      </c>
      <c r="U39" s="10">
        <f t="shared" si="9"/>
        <v>102387165.5328206</v>
      </c>
      <c r="V39" s="13">
        <v>1.03</v>
      </c>
      <c r="W39" s="10">
        <f t="shared" si="10"/>
        <v>2.4272624711896591</v>
      </c>
      <c r="X39" s="14">
        <f t="shared" si="15"/>
        <v>42182156.543885514</v>
      </c>
    </row>
    <row r="40" spans="1:24" x14ac:dyDescent="0.2">
      <c r="A40" s="5">
        <v>2052</v>
      </c>
      <c r="B40" s="5">
        <v>31</v>
      </c>
      <c r="C40" s="9">
        <v>2.8500000000000001E-2</v>
      </c>
      <c r="D40" s="7">
        <f t="shared" si="0"/>
        <v>24775925.761315364</v>
      </c>
      <c r="E40" s="7">
        <f t="shared" si="11"/>
        <v>12387962.880657682</v>
      </c>
      <c r="F40" t="s">
        <v>10</v>
      </c>
      <c r="G40" s="7">
        <f t="shared" si="4"/>
        <v>123879628.80657682</v>
      </c>
      <c r="H40" s="7">
        <f t="shared" si="5"/>
        <v>2064660.4801096136</v>
      </c>
      <c r="I40" s="8">
        <f t="shared" si="1"/>
        <v>26.950960548992047</v>
      </c>
      <c r="J40" s="10">
        <f t="shared" si="6"/>
        <v>55644583.146497175</v>
      </c>
      <c r="K40" s="13">
        <v>1.03</v>
      </c>
      <c r="L40" s="10">
        <f t="shared" si="12"/>
        <v>2.5000803453253493</v>
      </c>
      <c r="M40" s="14">
        <f t="shared" si="13"/>
        <v>22257117.956445452</v>
      </c>
      <c r="N40" s="9">
        <v>3.15E-2</v>
      </c>
      <c r="O40" s="7">
        <f t="shared" si="2"/>
        <v>26644454.72858426</v>
      </c>
      <c r="P40" s="7">
        <f t="shared" si="14"/>
        <v>23980009.255725835</v>
      </c>
      <c r="Q40" t="s">
        <v>10</v>
      </c>
      <c r="R40" s="7">
        <f t="shared" si="7"/>
        <v>239800092.55725834</v>
      </c>
      <c r="S40" s="7">
        <f t="shared" si="8"/>
        <v>3996668.2092876388</v>
      </c>
      <c r="T40" s="8">
        <f t="shared" si="3"/>
        <v>26.950960548992047</v>
      </c>
      <c r="U40" s="10">
        <f t="shared" si="9"/>
        <v>107714047.23592184</v>
      </c>
      <c r="V40" s="13">
        <v>1.03</v>
      </c>
      <c r="W40" s="10">
        <f t="shared" si="10"/>
        <v>2.5000803453253493</v>
      </c>
      <c r="X40" s="14">
        <f t="shared" si="15"/>
        <v>43084234.247641519</v>
      </c>
    </row>
    <row r="41" spans="1:24" x14ac:dyDescent="0.2">
      <c r="A41" s="5">
        <v>2053</v>
      </c>
      <c r="B41" s="5">
        <v>32</v>
      </c>
      <c r="C41" s="9">
        <v>2.8500000000000001E-2</v>
      </c>
      <c r="D41" s="7">
        <f t="shared" si="0"/>
        <v>25482039.645512853</v>
      </c>
      <c r="E41" s="7">
        <f t="shared" si="11"/>
        <v>12741019.822756426</v>
      </c>
      <c r="F41" t="s">
        <v>10</v>
      </c>
      <c r="G41" s="7">
        <f t="shared" si="4"/>
        <v>127410198.22756426</v>
      </c>
      <c r="H41" s="7">
        <f t="shared" si="5"/>
        <v>2123503.3037927379</v>
      </c>
      <c r="I41" s="8">
        <f t="shared" si="1"/>
        <v>27.487284663916988</v>
      </c>
      <c r="J41" s="10">
        <f t="shared" si="6"/>
        <v>58369339.796119183</v>
      </c>
      <c r="K41" s="13">
        <v>1.03</v>
      </c>
      <c r="L41" s="10">
        <f t="shared" si="12"/>
        <v>2.5750827556851092</v>
      </c>
      <c r="M41" s="14">
        <f t="shared" si="13"/>
        <v>22666976.300957687</v>
      </c>
      <c r="N41" s="9">
        <v>3.15E-2</v>
      </c>
      <c r="O41" s="7">
        <f t="shared" si="2"/>
        <v>27483755.052534666</v>
      </c>
      <c r="P41" s="7">
        <f t="shared" si="14"/>
        <v>24735379.547281198</v>
      </c>
      <c r="Q41" t="s">
        <v>10</v>
      </c>
      <c r="R41" s="7">
        <f t="shared" si="7"/>
        <v>247353795.472812</v>
      </c>
      <c r="S41" s="7">
        <f t="shared" si="8"/>
        <v>4122563.2578802002</v>
      </c>
      <c r="T41" s="8">
        <f t="shared" si="3"/>
        <v>27.487284663916988</v>
      </c>
      <c r="U41" s="10">
        <f t="shared" si="9"/>
        <v>113318069.81435809</v>
      </c>
      <c r="V41" s="13">
        <v>1.03</v>
      </c>
      <c r="W41" s="10">
        <f t="shared" si="10"/>
        <v>2.5750827556851092</v>
      </c>
      <c r="X41" s="14">
        <f t="shared" si="15"/>
        <v>44005603.14583344</v>
      </c>
    </row>
    <row r="42" spans="1:24" x14ac:dyDescent="0.2">
      <c r="A42" s="5">
        <v>2054</v>
      </c>
      <c r="B42" s="5">
        <v>33</v>
      </c>
      <c r="C42" s="9">
        <v>2.8500000000000001E-2</v>
      </c>
      <c r="D42" s="7">
        <f t="shared" si="0"/>
        <v>26208277.775409967</v>
      </c>
      <c r="E42" s="7">
        <f t="shared" si="11"/>
        <v>13104138.887704983</v>
      </c>
      <c r="F42" t="s">
        <v>10</v>
      </c>
      <c r="G42" s="7">
        <f t="shared" si="4"/>
        <v>131041388.87704983</v>
      </c>
      <c r="H42" s="7">
        <f t="shared" si="5"/>
        <v>2184023.1479508304</v>
      </c>
      <c r="I42" s="8">
        <f t="shared" si="1"/>
        <v>28.034281628728937</v>
      </c>
      <c r="J42" s="10">
        <f t="shared" si="6"/>
        <v>61227520.013316706</v>
      </c>
      <c r="K42" s="13">
        <v>1.03</v>
      </c>
      <c r="L42" s="10">
        <f t="shared" si="12"/>
        <v>2.6523352383556626</v>
      </c>
      <c r="M42" s="14">
        <f t="shared" si="13"/>
        <v>23084382.067507882</v>
      </c>
      <c r="N42" s="9">
        <v>3.15E-2</v>
      </c>
      <c r="O42" s="7">
        <f t="shared" si="2"/>
        <v>28349493.336689509</v>
      </c>
      <c r="P42" s="7">
        <f t="shared" si="14"/>
        <v>25514544.003020559</v>
      </c>
      <c r="Q42" t="s">
        <v>10</v>
      </c>
      <c r="R42" s="7">
        <f t="shared" si="7"/>
        <v>255145440.03020558</v>
      </c>
      <c r="S42" s="7">
        <f t="shared" si="8"/>
        <v>4252424.0005034264</v>
      </c>
      <c r="T42" s="8">
        <f t="shared" si="3"/>
        <v>28.034281628728937</v>
      </c>
      <c r="U42" s="10">
        <f t="shared" si="9"/>
        <v>119213652.03487922</v>
      </c>
      <c r="V42" s="13">
        <v>1.03</v>
      </c>
      <c r="W42" s="10">
        <f t="shared" si="10"/>
        <v>2.6523352383556626</v>
      </c>
      <c r="X42" s="14">
        <f t="shared" si="15"/>
        <v>44946675.786273047</v>
      </c>
    </row>
    <row r="43" spans="1:24" x14ac:dyDescent="0.2">
      <c r="A43" s="5">
        <v>2055</v>
      </c>
      <c r="B43" s="5">
        <v>34</v>
      </c>
      <c r="C43" s="9">
        <v>2.8500000000000001E-2</v>
      </c>
      <c r="D43" s="7">
        <f t="shared" si="0"/>
        <v>26955213.692009151</v>
      </c>
      <c r="E43" s="7">
        <f t="shared" si="11"/>
        <v>13477606.846004575</v>
      </c>
      <c r="F43" t="s">
        <v>10</v>
      </c>
      <c r="G43" s="7">
        <f t="shared" si="4"/>
        <v>134776068.46004575</v>
      </c>
      <c r="H43" s="7">
        <f t="shared" si="5"/>
        <v>2246267.8076674291</v>
      </c>
      <c r="I43" s="8">
        <f t="shared" si="1"/>
        <v>28.592163833140646</v>
      </c>
      <c r="J43" s="10">
        <f t="shared" si="6"/>
        <v>64225657.169936791</v>
      </c>
      <c r="K43" s="13">
        <v>1.03</v>
      </c>
      <c r="L43" s="10">
        <f t="shared" si="12"/>
        <v>2.7319052955063321</v>
      </c>
      <c r="M43" s="14">
        <f t="shared" si="13"/>
        <v>23509474.23967462</v>
      </c>
      <c r="N43" s="9">
        <v>3.15E-2</v>
      </c>
      <c r="O43" s="7">
        <f t="shared" si="2"/>
        <v>29242502.376795232</v>
      </c>
      <c r="P43" s="7">
        <f t="shared" si="14"/>
        <v>26318252.13911571</v>
      </c>
      <c r="Q43" t="s">
        <v>10</v>
      </c>
      <c r="R43" s="7">
        <f t="shared" si="7"/>
        <v>263182521.39115709</v>
      </c>
      <c r="S43" s="7">
        <f t="shared" si="8"/>
        <v>4386375.3565192847</v>
      </c>
      <c r="T43" s="8">
        <f t="shared" si="3"/>
        <v>28.592163833140646</v>
      </c>
      <c r="U43" s="10">
        <f t="shared" si="9"/>
        <v>125415962.82725009</v>
      </c>
      <c r="V43" s="13">
        <v>1.03</v>
      </c>
      <c r="W43" s="10">
        <f t="shared" si="10"/>
        <v>2.7319052955063321</v>
      </c>
      <c r="X43" s="14">
        <f t="shared" si="15"/>
        <v>45907873.539227307</v>
      </c>
    </row>
    <row r="44" spans="1:24" x14ac:dyDescent="0.2">
      <c r="A44" s="5">
        <v>2056</v>
      </c>
      <c r="B44" s="5">
        <v>35</v>
      </c>
      <c r="C44" s="9">
        <v>2.8500000000000001E-2</v>
      </c>
      <c r="D44" s="7">
        <f t="shared" si="0"/>
        <v>27723437.282231413</v>
      </c>
      <c r="E44" s="7">
        <f t="shared" si="11"/>
        <v>13861718.641115706</v>
      </c>
      <c r="F44" t="s">
        <v>10</v>
      </c>
      <c r="G44" s="7">
        <f t="shared" si="4"/>
        <v>138617186.41115707</v>
      </c>
      <c r="H44" s="7">
        <f t="shared" si="5"/>
        <v>2310286.4401859511</v>
      </c>
      <c r="I44" s="8">
        <f t="shared" si="1"/>
        <v>29.161147893420146</v>
      </c>
      <c r="J44" s="10">
        <f t="shared" si="6"/>
        <v>67370604.55842568</v>
      </c>
      <c r="K44" s="13">
        <v>1.03</v>
      </c>
      <c r="L44" s="10">
        <f t="shared" si="12"/>
        <v>2.8138624543715225</v>
      </c>
      <c r="M44" s="14">
        <f t="shared" si="13"/>
        <v>23942394.360378549</v>
      </c>
      <c r="N44" s="9">
        <v>3.15E-2</v>
      </c>
      <c r="O44" s="7">
        <f t="shared" si="2"/>
        <v>30163641.201664284</v>
      </c>
      <c r="P44" s="7">
        <f t="shared" si="14"/>
        <v>27147277.081497855</v>
      </c>
      <c r="Q44" t="s">
        <v>10</v>
      </c>
      <c r="R44" s="7">
        <f t="shared" si="7"/>
        <v>271472770.81497854</v>
      </c>
      <c r="S44" s="7">
        <f t="shared" si="8"/>
        <v>4524546.1802496426</v>
      </c>
      <c r="T44" s="8">
        <f t="shared" si="3"/>
        <v>29.161147893420146</v>
      </c>
      <c r="U44" s="10">
        <f t="shared" si="9"/>
        <v>131940960.31286904</v>
      </c>
      <c r="V44" s="13">
        <v>1.03</v>
      </c>
      <c r="W44" s="10">
        <f t="shared" si="10"/>
        <v>2.8138624543715225</v>
      </c>
      <c r="X44" s="14">
        <f t="shared" si="15"/>
        <v>46889626.786088988</v>
      </c>
    </row>
    <row r="45" spans="1:24" x14ac:dyDescent="0.2">
      <c r="A45" s="5">
        <v>2057</v>
      </c>
      <c r="B45" s="5">
        <v>36</v>
      </c>
      <c r="C45" s="9">
        <v>2.8500000000000001E-2</v>
      </c>
      <c r="D45" s="7">
        <f t="shared" si="0"/>
        <v>28513555.244775008</v>
      </c>
      <c r="E45" s="7">
        <f t="shared" si="11"/>
        <v>14256777.622387504</v>
      </c>
      <c r="F45" t="s">
        <v>10</v>
      </c>
      <c r="G45" s="7">
        <f t="shared" si="4"/>
        <v>142567776.22387505</v>
      </c>
      <c r="H45" s="7">
        <f t="shared" si="5"/>
        <v>2376129.6037312509</v>
      </c>
      <c r="I45" s="8">
        <f t="shared" si="1"/>
        <v>29.741454736499207</v>
      </c>
      <c r="J45" s="10">
        <f t="shared" si="6"/>
        <v>70669551.057428792</v>
      </c>
      <c r="K45" s="13">
        <v>1.03</v>
      </c>
      <c r="L45" s="10">
        <f t="shared" si="12"/>
        <v>2.898278328002668</v>
      </c>
      <c r="M45" s="14">
        <f t="shared" si="13"/>
        <v>24383286.579011999</v>
      </c>
      <c r="N45" s="9">
        <v>3.15E-2</v>
      </c>
      <c r="O45" s="7">
        <f t="shared" si="2"/>
        <v>31113795.899516713</v>
      </c>
      <c r="P45" s="7">
        <f t="shared" si="14"/>
        <v>28002416.309565041</v>
      </c>
      <c r="Q45" t="s">
        <v>10</v>
      </c>
      <c r="R45" s="7">
        <f t="shared" si="7"/>
        <v>280024163.09565043</v>
      </c>
      <c r="S45" s="7">
        <f t="shared" si="8"/>
        <v>4667069.3849275075</v>
      </c>
      <c r="T45" s="8">
        <f t="shared" si="3"/>
        <v>29.741454736499207</v>
      </c>
      <c r="U45" s="10">
        <f t="shared" si="9"/>
        <v>138805432.86392266</v>
      </c>
      <c r="V45" s="13">
        <v>1.03</v>
      </c>
      <c r="W45" s="10">
        <f t="shared" si="10"/>
        <v>2.898278328002668</v>
      </c>
      <c r="X45" s="14">
        <f t="shared" si="15"/>
        <v>47892375.112082362</v>
      </c>
    </row>
    <row r="46" spans="1:24" x14ac:dyDescent="0.2">
      <c r="A46" s="5">
        <v>2058</v>
      </c>
      <c r="B46" s="5">
        <v>37</v>
      </c>
      <c r="C46" s="9">
        <v>2.8500000000000001E-2</v>
      </c>
      <c r="D46" s="7">
        <f t="shared" si="0"/>
        <v>29326191.569251094</v>
      </c>
      <c r="E46" s="7">
        <f t="shared" si="11"/>
        <v>14663095.784625547</v>
      </c>
      <c r="F46" t="s">
        <v>10</v>
      </c>
      <c r="G46" s="7">
        <f t="shared" si="4"/>
        <v>146630957.84625548</v>
      </c>
      <c r="H46" s="7">
        <f t="shared" si="5"/>
        <v>2443849.2974375915</v>
      </c>
      <c r="I46" s="8">
        <f t="shared" si="1"/>
        <v>30.333309685755541</v>
      </c>
      <c r="J46" s="10">
        <f t="shared" si="6"/>
        <v>74130037.564490572</v>
      </c>
      <c r="K46" s="13">
        <v>1.03</v>
      </c>
      <c r="L46" s="10">
        <f t="shared" si="12"/>
        <v>2.9852266778427476</v>
      </c>
      <c r="M46" s="14">
        <f t="shared" si="13"/>
        <v>24832297.699436381</v>
      </c>
      <c r="N46" s="9">
        <v>3.15E-2</v>
      </c>
      <c r="O46" s="7">
        <f t="shared" si="2"/>
        <v>32093880.470351491</v>
      </c>
      <c r="P46" s="7">
        <f t="shared" si="14"/>
        <v>28884492.423316341</v>
      </c>
      <c r="Q46" t="s">
        <v>10</v>
      </c>
      <c r="R46" s="7">
        <f t="shared" si="7"/>
        <v>288844924.23316342</v>
      </c>
      <c r="S46" s="7">
        <f t="shared" si="8"/>
        <v>4814082.0705527235</v>
      </c>
      <c r="T46" s="8">
        <f t="shared" si="3"/>
        <v>30.333309685755541</v>
      </c>
      <c r="U46" s="10">
        <f t="shared" si="9"/>
        <v>146027042.29871902</v>
      </c>
      <c r="V46" s="13">
        <v>1.03</v>
      </c>
      <c r="W46" s="10">
        <f t="shared" si="10"/>
        <v>2.9852266778427476</v>
      </c>
      <c r="X46" s="14">
        <f t="shared" si="15"/>
        <v>48916567.503089719</v>
      </c>
    </row>
    <row r="47" spans="1:24" x14ac:dyDescent="0.2">
      <c r="A47" s="5">
        <v>2059</v>
      </c>
      <c r="B47" s="5">
        <v>38</v>
      </c>
      <c r="C47" s="9">
        <v>2.8500000000000001E-2</v>
      </c>
      <c r="D47" s="7">
        <f t="shared" si="0"/>
        <v>30161988.028974749</v>
      </c>
      <c r="E47" s="7">
        <f t="shared" si="11"/>
        <v>15080994.014487375</v>
      </c>
      <c r="F47" t="s">
        <v>10</v>
      </c>
      <c r="G47" s="7">
        <f t="shared" si="4"/>
        <v>150809940.14487374</v>
      </c>
      <c r="H47" s="7">
        <f t="shared" si="5"/>
        <v>2513499.0024145623</v>
      </c>
      <c r="I47" s="8">
        <f t="shared" si="1"/>
        <v>30.936942548502078</v>
      </c>
      <c r="J47" s="10">
        <f t="shared" si="6"/>
        <v>77759974.233416602</v>
      </c>
      <c r="K47" s="13">
        <v>1.03</v>
      </c>
      <c r="L47" s="10">
        <f t="shared" si="12"/>
        <v>3.0747834781780301</v>
      </c>
      <c r="M47" s="14">
        <f t="shared" si="13"/>
        <v>25289577.228863429</v>
      </c>
      <c r="N47" s="9">
        <v>3.15E-2</v>
      </c>
      <c r="O47" s="7">
        <f t="shared" si="2"/>
        <v>33104837.705167565</v>
      </c>
      <c r="P47" s="7">
        <f t="shared" si="14"/>
        <v>29794353.934650809</v>
      </c>
      <c r="Q47" t="s">
        <v>10</v>
      </c>
      <c r="R47" s="7">
        <f t="shared" si="7"/>
        <v>297943539.34650809</v>
      </c>
      <c r="S47" s="7">
        <f t="shared" si="8"/>
        <v>4965725.6557751345</v>
      </c>
      <c r="T47" s="8">
        <f t="shared" si="3"/>
        <v>30.936942548502078</v>
      </c>
      <c r="U47" s="10">
        <f t="shared" si="9"/>
        <v>153624369.32433814</v>
      </c>
      <c r="V47" s="13">
        <v>1.03</v>
      </c>
      <c r="W47" s="10">
        <f t="shared" si="10"/>
        <v>3.0747834781780301</v>
      </c>
      <c r="X47" s="14">
        <f t="shared" si="15"/>
        <v>49962662.546687223</v>
      </c>
    </row>
    <row r="48" spans="1:24" x14ac:dyDescent="0.2">
      <c r="A48" s="5">
        <v>2060</v>
      </c>
      <c r="B48" s="5">
        <v>39</v>
      </c>
      <c r="C48" s="9">
        <v>2.8500000000000001E-2</v>
      </c>
      <c r="D48" s="7">
        <f t="shared" si="0"/>
        <v>31021604.68780053</v>
      </c>
      <c r="E48" s="7">
        <f t="shared" si="11"/>
        <v>15510802.343900265</v>
      </c>
      <c r="F48" t="s">
        <v>10</v>
      </c>
      <c r="G48" s="7">
        <f t="shared" si="4"/>
        <v>155108023.43900266</v>
      </c>
      <c r="H48" s="7">
        <f t="shared" si="5"/>
        <v>2585133.7239833777</v>
      </c>
      <c r="I48" s="8">
        <f t="shared" si="1"/>
        <v>31.55258770521727</v>
      </c>
      <c r="J48" s="10">
        <f t="shared" si="6"/>
        <v>81567658.555700466</v>
      </c>
      <c r="K48" s="13">
        <v>1.03</v>
      </c>
      <c r="L48" s="10">
        <f t="shared" si="12"/>
        <v>3.1670269825233714</v>
      </c>
      <c r="M48" s="14">
        <f t="shared" si="13"/>
        <v>25755277.427636672</v>
      </c>
      <c r="N48" s="9">
        <v>3.15E-2</v>
      </c>
      <c r="O48" s="7">
        <f t="shared" si="2"/>
        <v>34147640.092880346</v>
      </c>
      <c r="P48" s="7">
        <f t="shared" si="14"/>
        <v>30732876.083592311</v>
      </c>
      <c r="Q48" t="s">
        <v>10</v>
      </c>
      <c r="R48" s="7">
        <f t="shared" si="7"/>
        <v>307328760.83592308</v>
      </c>
      <c r="S48" s="7">
        <f t="shared" si="8"/>
        <v>5122146.0139320511</v>
      </c>
      <c r="T48" s="8">
        <f t="shared" si="3"/>
        <v>31.55258770521727</v>
      </c>
      <c r="U48" s="10">
        <f t="shared" si="9"/>
        <v>161616961.34352008</v>
      </c>
      <c r="V48" s="13">
        <v>1.03</v>
      </c>
      <c r="W48" s="10">
        <f t="shared" si="10"/>
        <v>3.1670269825233714</v>
      </c>
      <c r="X48" s="14">
        <f t="shared" si="15"/>
        <v>51031128.637479931</v>
      </c>
    </row>
    <row r="49" spans="1:24" x14ac:dyDescent="0.2">
      <c r="A49" s="5">
        <v>2061</v>
      </c>
      <c r="B49" s="5">
        <v>40</v>
      </c>
      <c r="C49" s="9">
        <v>2.8500000000000001E-2</v>
      </c>
      <c r="D49" s="7">
        <f t="shared" si="0"/>
        <v>31905720.421402846</v>
      </c>
      <c r="E49" s="7">
        <f t="shared" si="11"/>
        <v>15952860.210701423</v>
      </c>
      <c r="F49" t="s">
        <v>10</v>
      </c>
      <c r="G49" s="7">
        <f t="shared" si="4"/>
        <v>159528602.10701424</v>
      </c>
      <c r="H49" s="7">
        <f t="shared" si="5"/>
        <v>2658810.0351169039</v>
      </c>
      <c r="I49" s="8">
        <f t="shared" si="1"/>
        <v>32.180484200551092</v>
      </c>
      <c r="J49" s="10">
        <f t="shared" si="6"/>
        <v>85561794.327346221</v>
      </c>
      <c r="K49" s="13">
        <v>1.03</v>
      </c>
      <c r="L49" s="10">
        <f t="shared" si="12"/>
        <v>3.262037791999072</v>
      </c>
      <c r="M49" s="14">
        <f t="shared" si="13"/>
        <v>26229553.359929487</v>
      </c>
      <c r="N49" s="9">
        <v>3.15E-2</v>
      </c>
      <c r="O49" s="7">
        <f t="shared" si="2"/>
        <v>35223290.755806081</v>
      </c>
      <c r="P49" s="7">
        <f t="shared" si="14"/>
        <v>31700961.680225473</v>
      </c>
      <c r="Q49" t="s">
        <v>10</v>
      </c>
      <c r="R49" s="7">
        <f t="shared" si="7"/>
        <v>317009616.80225474</v>
      </c>
      <c r="S49" s="7">
        <f t="shared" si="8"/>
        <v>5283493.6133709121</v>
      </c>
      <c r="T49" s="8">
        <f t="shared" si="3"/>
        <v>32.180484200551092</v>
      </c>
      <c r="U49" s="10">
        <f t="shared" si="9"/>
        <v>170025382.74879524</v>
      </c>
      <c r="V49" s="13">
        <v>1.03</v>
      </c>
      <c r="W49" s="10">
        <f t="shared" si="10"/>
        <v>3.262037791999072</v>
      </c>
      <c r="X49" s="14">
        <f t="shared" si="15"/>
        <v>52122444.186827987</v>
      </c>
    </row>
    <row r="50" spans="1:24" x14ac:dyDescent="0.2">
      <c r="A50" s="5">
        <v>2062</v>
      </c>
      <c r="B50" s="5">
        <v>41</v>
      </c>
      <c r="C50" s="9">
        <v>2.8500000000000001E-2</v>
      </c>
      <c r="D50" s="7">
        <f t="shared" si="0"/>
        <v>32815033.453412827</v>
      </c>
      <c r="E50" s="7">
        <f t="shared" si="11"/>
        <v>16407516.726706414</v>
      </c>
      <c r="F50" t="s">
        <v>10</v>
      </c>
      <c r="G50" s="7">
        <f t="shared" si="4"/>
        <v>164075167.26706412</v>
      </c>
      <c r="H50" s="7">
        <f t="shared" si="5"/>
        <v>2734586.1211177353</v>
      </c>
      <c r="I50" s="8">
        <f t="shared" si="1"/>
        <v>32.820875836142058</v>
      </c>
      <c r="J50" s="10">
        <f t="shared" si="6"/>
        <v>89751511.54444252</v>
      </c>
      <c r="K50" s="13">
        <v>1.03</v>
      </c>
      <c r="L50" s="10">
        <f t="shared" si="12"/>
        <v>3.3598989257590444</v>
      </c>
      <c r="M50" s="14">
        <f t="shared" si="13"/>
        <v>26712562.945376847</v>
      </c>
      <c r="N50" s="9">
        <v>3.15E-2</v>
      </c>
      <c r="O50" s="7">
        <f t="shared" si="2"/>
        <v>36332824.414613977</v>
      </c>
      <c r="P50" s="7">
        <f t="shared" si="14"/>
        <v>32699541.973152582</v>
      </c>
      <c r="Q50" t="s">
        <v>10</v>
      </c>
      <c r="R50" s="7">
        <f t="shared" si="7"/>
        <v>326995419.73152584</v>
      </c>
      <c r="S50" s="7">
        <f t="shared" si="8"/>
        <v>5449923.6621920969</v>
      </c>
      <c r="T50" s="8">
        <f t="shared" si="3"/>
        <v>32.820875836142058</v>
      </c>
      <c r="U50" s="10">
        <f t="shared" si="9"/>
        <v>178871267.83325943</v>
      </c>
      <c r="V50" s="13">
        <v>1.03</v>
      </c>
      <c r="W50" s="10">
        <f t="shared" si="10"/>
        <v>3.3598989257590444</v>
      </c>
      <c r="X50" s="14">
        <f t="shared" si="15"/>
        <v>53237097.837057739</v>
      </c>
    </row>
    <row r="51" spans="1:24" x14ac:dyDescent="0.2">
      <c r="A51" s="5">
        <v>2063</v>
      </c>
      <c r="B51" s="5">
        <v>42</v>
      </c>
      <c r="C51" s="9">
        <v>2.8500000000000001E-2</v>
      </c>
      <c r="D51" s="7">
        <f t="shared" si="0"/>
        <v>33750261.906835094</v>
      </c>
      <c r="E51" s="7">
        <f t="shared" si="11"/>
        <v>16875130.953417547</v>
      </c>
      <c r="F51" t="s">
        <v>10</v>
      </c>
      <c r="G51" s="7">
        <f t="shared" si="4"/>
        <v>168751309.53417546</v>
      </c>
      <c r="H51" s="7">
        <f t="shared" si="5"/>
        <v>2812521.825569591</v>
      </c>
      <c r="I51" s="8">
        <f t="shared" si="1"/>
        <v>33.474011265281284</v>
      </c>
      <c r="J51" s="10">
        <f t="shared" si="6"/>
        <v>94146387.272965968</v>
      </c>
      <c r="K51" s="13">
        <v>1.03</v>
      </c>
      <c r="L51" s="10">
        <f t="shared" si="12"/>
        <v>3.4606958935318159</v>
      </c>
      <c r="M51" s="14">
        <f t="shared" si="13"/>
        <v>27204467.011657819</v>
      </c>
      <c r="N51" s="9">
        <v>3.15E-2</v>
      </c>
      <c r="O51" s="7">
        <f t="shared" si="2"/>
        <v>37477308.383674324</v>
      </c>
      <c r="P51" s="7">
        <f t="shared" si="14"/>
        <v>33729577.545306891</v>
      </c>
      <c r="Q51" t="s">
        <v>10</v>
      </c>
      <c r="R51" s="7">
        <f t="shared" si="7"/>
        <v>337295775.45306891</v>
      </c>
      <c r="S51" s="7">
        <f t="shared" si="8"/>
        <v>5621596.2575511485</v>
      </c>
      <c r="T51" s="8">
        <f t="shared" si="3"/>
        <v>33.474011265281284</v>
      </c>
      <c r="U51" s="10">
        <f t="shared" si="9"/>
        <v>188177376.45413026</v>
      </c>
      <c r="V51" s="13">
        <v>1.03</v>
      </c>
      <c r="W51" s="10">
        <f t="shared" si="10"/>
        <v>3.4606958935318159</v>
      </c>
      <c r="X51" s="14">
        <f t="shared" si="15"/>
        <v>54375588.680254042</v>
      </c>
    </row>
    <row r="52" spans="1:24" x14ac:dyDescent="0.2">
      <c r="A52" s="5">
        <v>2064</v>
      </c>
      <c r="B52" s="5">
        <v>43</v>
      </c>
      <c r="C52" s="9">
        <v>2.8500000000000001E-2</v>
      </c>
      <c r="D52" s="7">
        <f t="shared" si="0"/>
        <v>34712144.371179894</v>
      </c>
      <c r="E52" s="7">
        <f t="shared" si="11"/>
        <v>17356072.185589947</v>
      </c>
      <c r="F52" t="s">
        <v>10</v>
      </c>
      <c r="G52" s="7">
        <f t="shared" si="4"/>
        <v>173560721.85589945</v>
      </c>
      <c r="H52" s="7">
        <f t="shared" si="5"/>
        <v>2892678.6975983242</v>
      </c>
      <c r="I52" s="8">
        <f t="shared" si="1"/>
        <v>34.140144089460385</v>
      </c>
      <c r="J52" s="10">
        <f t="shared" si="6"/>
        <v>98756467.540519387</v>
      </c>
      <c r="K52" s="13">
        <v>1.03</v>
      </c>
      <c r="L52" s="10">
        <f t="shared" si="12"/>
        <v>3.5645167703377703</v>
      </c>
      <c r="M52" s="14">
        <f t="shared" si="13"/>
        <v>27705429.348046333</v>
      </c>
      <c r="N52" s="9">
        <v>3.15E-2</v>
      </c>
      <c r="O52" s="7">
        <f t="shared" si="2"/>
        <v>38657843.597760066</v>
      </c>
      <c r="P52" s="7">
        <f t="shared" si="14"/>
        <v>34792059.237984061</v>
      </c>
      <c r="Q52" t="s">
        <v>10</v>
      </c>
      <c r="R52" s="7">
        <f t="shared" si="7"/>
        <v>347920592.37984061</v>
      </c>
      <c r="S52" s="7">
        <f t="shared" si="8"/>
        <v>5798676.5396640105</v>
      </c>
      <c r="T52" s="8">
        <f t="shared" si="3"/>
        <v>34.140144089460385</v>
      </c>
      <c r="U52" s="10">
        <f t="shared" si="9"/>
        <v>197967652.59230286</v>
      </c>
      <c r="V52" s="13">
        <v>1.03</v>
      </c>
      <c r="W52" s="10">
        <f t="shared" si="10"/>
        <v>3.5645167703377703</v>
      </c>
      <c r="X52" s="14">
        <f t="shared" si="15"/>
        <v>55538426.481731385</v>
      </c>
    </row>
    <row r="53" spans="1:24" x14ac:dyDescent="0.2">
      <c r="A53" s="5">
        <v>2065</v>
      </c>
      <c r="B53" s="5">
        <v>44</v>
      </c>
      <c r="C53" s="9">
        <v>2.8500000000000001E-2</v>
      </c>
      <c r="D53" s="7">
        <f t="shared" si="0"/>
        <v>35701440.485758521</v>
      </c>
      <c r="E53" s="7">
        <f t="shared" si="11"/>
        <v>17850720.24287926</v>
      </c>
      <c r="F53" t="s">
        <v>10</v>
      </c>
      <c r="G53" s="7">
        <f t="shared" si="4"/>
        <v>178507202.4287926</v>
      </c>
      <c r="H53" s="7">
        <f t="shared" si="5"/>
        <v>2975120.0404798766</v>
      </c>
      <c r="I53" s="8">
        <f t="shared" si="1"/>
        <v>34.819532956840646</v>
      </c>
      <c r="J53" s="10">
        <f t="shared" si="6"/>
        <v>103592290.30004615</v>
      </c>
      <c r="K53" s="13">
        <v>1.03</v>
      </c>
      <c r="L53" s="10">
        <f t="shared" si="12"/>
        <v>3.6714522734479029</v>
      </c>
      <c r="M53" s="14">
        <f t="shared" si="13"/>
        <v>28215616.759948082</v>
      </c>
      <c r="N53" s="9">
        <v>3.15E-2</v>
      </c>
      <c r="O53" s="7">
        <f t="shared" si="2"/>
        <v>39875565.671089515</v>
      </c>
      <c r="P53" s="7">
        <f t="shared" si="14"/>
        <v>35888009.103980564</v>
      </c>
      <c r="Q53" t="s">
        <v>10</v>
      </c>
      <c r="R53" s="7">
        <f t="shared" si="7"/>
        <v>358880091.03980565</v>
      </c>
      <c r="S53" s="7">
        <f t="shared" si="8"/>
        <v>5981334.8506634273</v>
      </c>
      <c r="T53" s="8">
        <f t="shared" si="3"/>
        <v>34.819532956840646</v>
      </c>
      <c r="U53" s="10">
        <f t="shared" si="9"/>
        <v>208267285.95857474</v>
      </c>
      <c r="V53" s="13">
        <v>1.03</v>
      </c>
      <c r="W53" s="10">
        <f t="shared" si="10"/>
        <v>3.6714522734479029</v>
      </c>
      <c r="X53" s="14">
        <f t="shared" si="15"/>
        <v>56726131.908283949</v>
      </c>
    </row>
    <row r="54" spans="1:24" x14ac:dyDescent="0.2">
      <c r="A54" s="5">
        <v>2066</v>
      </c>
      <c r="B54" s="5">
        <v>45</v>
      </c>
      <c r="C54" s="9">
        <v>2.8500000000000001E-2</v>
      </c>
      <c r="D54" s="7">
        <f t="shared" si="0"/>
        <v>36718931.539602637</v>
      </c>
      <c r="E54" s="7">
        <f t="shared" si="11"/>
        <v>18359465.769801319</v>
      </c>
      <c r="F54" t="s">
        <v>10</v>
      </c>
      <c r="G54" s="7">
        <f t="shared" si="4"/>
        <v>183594657.69801319</v>
      </c>
      <c r="H54" s="7">
        <f t="shared" si="5"/>
        <v>3059910.9616335533</v>
      </c>
      <c r="I54" s="8">
        <f t="shared" si="1"/>
        <v>35.512441662681773</v>
      </c>
      <c r="J54" s="10">
        <f t="shared" si="6"/>
        <v>108664909.51801205</v>
      </c>
      <c r="K54" s="13">
        <v>1.03</v>
      </c>
      <c r="L54" s="10">
        <f t="shared" si="12"/>
        <v>3.78159584165134</v>
      </c>
      <c r="M54" s="14">
        <f t="shared" si="13"/>
        <v>28735199.124441724</v>
      </c>
      <c r="N54" s="9">
        <v>3.15E-2</v>
      </c>
      <c r="O54" s="7">
        <f t="shared" si="2"/>
        <v>41131645.989728838</v>
      </c>
      <c r="P54" s="7">
        <f t="shared" si="14"/>
        <v>37018481.390755959</v>
      </c>
      <c r="Q54" t="s">
        <v>10</v>
      </c>
      <c r="R54" s="7">
        <f t="shared" si="7"/>
        <v>370184813.90755957</v>
      </c>
      <c r="S54" s="7">
        <f t="shared" si="8"/>
        <v>6169746.8984593265</v>
      </c>
      <c r="T54" s="8">
        <f t="shared" si="3"/>
        <v>35.512441662681773</v>
      </c>
      <c r="U54" s="10">
        <f t="shared" si="9"/>
        <v>219102776.80504864</v>
      </c>
      <c r="V54" s="13">
        <v>1.03</v>
      </c>
      <c r="W54" s="10">
        <f t="shared" si="10"/>
        <v>3.78159584165134</v>
      </c>
      <c r="X54" s="14">
        <f t="shared" si="15"/>
        <v>57939236.761316955</v>
      </c>
    </row>
    <row r="55" spans="1:24" x14ac:dyDescent="0.2">
      <c r="A55" s="5">
        <v>2067</v>
      </c>
      <c r="B55" s="5">
        <v>46</v>
      </c>
      <c r="C55" s="9">
        <v>2.8500000000000001E-2</v>
      </c>
      <c r="D55" s="7">
        <f t="shared" si="0"/>
        <v>37765421.088481314</v>
      </c>
      <c r="E55" s="7">
        <f t="shared" si="11"/>
        <v>18882710.544240657</v>
      </c>
      <c r="F55" t="s">
        <v>10</v>
      </c>
      <c r="G55" s="7">
        <f t="shared" si="4"/>
        <v>188827105.44240656</v>
      </c>
      <c r="H55" s="7">
        <f t="shared" si="5"/>
        <v>3147118.4240401094</v>
      </c>
      <c r="I55" s="8">
        <f t="shared" si="1"/>
        <v>36.219139251769143</v>
      </c>
      <c r="J55" s="10">
        <f t="shared" si="6"/>
        <v>113985920.44211698</v>
      </c>
      <c r="K55" s="13">
        <v>1.03</v>
      </c>
      <c r="L55" s="10">
        <f t="shared" si="12"/>
        <v>3.8950437169008802</v>
      </c>
      <c r="M55" s="14">
        <f t="shared" si="13"/>
        <v>29264349.446842846</v>
      </c>
      <c r="N55" s="9">
        <v>3.15E-2</v>
      </c>
      <c r="O55" s="7">
        <f t="shared" si="2"/>
        <v>42427292.838405304</v>
      </c>
      <c r="P55" s="7">
        <f t="shared" si="14"/>
        <v>38184563.554564774</v>
      </c>
      <c r="Q55" t="s">
        <v>10</v>
      </c>
      <c r="R55" s="7">
        <f t="shared" si="7"/>
        <v>381845635.54564774</v>
      </c>
      <c r="S55" s="7">
        <f t="shared" si="8"/>
        <v>6364093.9257607954</v>
      </c>
      <c r="T55" s="8">
        <f t="shared" si="3"/>
        <v>36.219139251769143</v>
      </c>
      <c r="U55" s="10">
        <f t="shared" si="9"/>
        <v>230502004.10846841</v>
      </c>
      <c r="V55" s="13">
        <v>1.03</v>
      </c>
      <c r="W55" s="10">
        <f t="shared" si="10"/>
        <v>3.8950437169008802</v>
      </c>
      <c r="X55" s="14">
        <f t="shared" si="15"/>
        <v>59178284.214963578</v>
      </c>
    </row>
    <row r="56" spans="1:24" x14ac:dyDescent="0.2">
      <c r="A56" s="5">
        <v>2068</v>
      </c>
      <c r="B56" s="5">
        <v>47</v>
      </c>
      <c r="C56" s="9">
        <v>2.8500000000000001E-2</v>
      </c>
      <c r="D56" s="7">
        <f t="shared" si="0"/>
        <v>38841735.589503027</v>
      </c>
      <c r="E56" s="7">
        <f t="shared" si="11"/>
        <v>19420867.794751514</v>
      </c>
      <c r="F56" t="s">
        <v>10</v>
      </c>
      <c r="G56" s="7">
        <f t="shared" si="4"/>
        <v>194208677.94751513</v>
      </c>
      <c r="H56" s="7">
        <f t="shared" si="5"/>
        <v>3236811.2991252523</v>
      </c>
      <c r="I56" s="8">
        <f t="shared" si="1"/>
        <v>36.939900122879351</v>
      </c>
      <c r="J56" s="10">
        <f t="shared" si="6"/>
        <v>119567486.10629418</v>
      </c>
      <c r="K56" s="13">
        <v>1.03</v>
      </c>
      <c r="L56" s="10">
        <f t="shared" si="12"/>
        <v>4.0118950284079071</v>
      </c>
      <c r="M56" s="14">
        <f t="shared" si="13"/>
        <v>29803243.918309528</v>
      </c>
      <c r="N56" s="9">
        <v>3.15E-2</v>
      </c>
      <c r="O56" s="7">
        <f t="shared" si="2"/>
        <v>43763752.562815078</v>
      </c>
      <c r="P56" s="7">
        <f t="shared" si="14"/>
        <v>39387377.306533568</v>
      </c>
      <c r="Q56" t="s">
        <v>10</v>
      </c>
      <c r="R56" s="7">
        <f t="shared" si="7"/>
        <v>393873773.06533569</v>
      </c>
      <c r="S56" s="7">
        <f t="shared" si="8"/>
        <v>6564562.8844222613</v>
      </c>
      <c r="T56" s="8">
        <f t="shared" si="3"/>
        <v>36.939900122879351</v>
      </c>
      <c r="U56" s="10">
        <f t="shared" si="9"/>
        <v>242494297.30091912</v>
      </c>
      <c r="V56" s="13">
        <v>1.03</v>
      </c>
      <c r="W56" s="10">
        <f t="shared" si="10"/>
        <v>4.0118950284079071</v>
      </c>
      <c r="X56" s="14">
        <f t="shared" si="15"/>
        <v>60443829.05929403</v>
      </c>
    </row>
    <row r="57" spans="1:24" x14ac:dyDescent="0.2">
      <c r="A57" s="5">
        <v>2069</v>
      </c>
      <c r="B57" s="5">
        <v>48</v>
      </c>
      <c r="C57" s="9">
        <v>2.8500000000000001E-2</v>
      </c>
      <c r="D57" s="7">
        <f t="shared" si="0"/>
        <v>39948725.053803861</v>
      </c>
      <c r="E57" s="7">
        <f t="shared" si="11"/>
        <v>19974362.526901931</v>
      </c>
      <c r="F57" t="s">
        <v>10</v>
      </c>
      <c r="G57" s="7">
        <f t="shared" si="4"/>
        <v>199743625.26901931</v>
      </c>
      <c r="H57" s="7">
        <f t="shared" si="5"/>
        <v>3329060.4211503216</v>
      </c>
      <c r="I57" s="8">
        <f t="shared" si="1"/>
        <v>37.675004135324649</v>
      </c>
      <c r="J57" s="10">
        <f t="shared" si="6"/>
        <v>125422365.13358398</v>
      </c>
      <c r="K57" s="13">
        <v>1.03</v>
      </c>
      <c r="L57" s="10">
        <f t="shared" si="12"/>
        <v>4.1322518792601439</v>
      </c>
      <c r="M57" s="14">
        <f t="shared" si="13"/>
        <v>30352061.97450871</v>
      </c>
      <c r="N57" s="9">
        <v>3.15E-2</v>
      </c>
      <c r="O57" s="7">
        <f t="shared" si="2"/>
        <v>45142310.768543757</v>
      </c>
      <c r="P57" s="7">
        <f t="shared" si="14"/>
        <v>40628079.69168938</v>
      </c>
      <c r="Q57" t="s">
        <v>10</v>
      </c>
      <c r="R57" s="7">
        <f t="shared" si="7"/>
        <v>406280796.91689378</v>
      </c>
      <c r="S57" s="7">
        <f t="shared" si="8"/>
        <v>6771346.6152815633</v>
      </c>
      <c r="T57" s="8">
        <f t="shared" si="3"/>
        <v>37.675004135324649</v>
      </c>
      <c r="U57" s="10">
        <f t="shared" si="9"/>
        <v>255110511.73244947</v>
      </c>
      <c r="V57" s="13">
        <v>1.03</v>
      </c>
      <c r="W57" s="10">
        <f t="shared" si="10"/>
        <v>4.1322518792601439</v>
      </c>
      <c r="X57" s="14">
        <f t="shared" si="15"/>
        <v>61736437.948725805</v>
      </c>
    </row>
    <row r="58" spans="1:24" x14ac:dyDescent="0.2">
      <c r="A58" s="5">
        <v>2070</v>
      </c>
      <c r="B58" s="5">
        <v>49</v>
      </c>
      <c r="C58" s="9">
        <v>2.8500000000000001E-2</v>
      </c>
      <c r="D58" s="7">
        <f t="shared" si="0"/>
        <v>41087263.717837267</v>
      </c>
      <c r="E58" s="7">
        <f t="shared" si="11"/>
        <v>20543631.858918633</v>
      </c>
      <c r="F58" t="s">
        <v>10</v>
      </c>
      <c r="G58" s="7">
        <f t="shared" si="4"/>
        <v>205436318.58918634</v>
      </c>
      <c r="H58" s="7">
        <f t="shared" si="5"/>
        <v>3423938.6431531059</v>
      </c>
      <c r="I58" s="8">
        <f t="shared" si="1"/>
        <v>38.424736717617613</v>
      </c>
      <c r="J58" s="10">
        <f t="shared" si="6"/>
        <v>131563940.90043497</v>
      </c>
      <c r="K58" s="13">
        <v>1.03</v>
      </c>
      <c r="L58" s="10">
        <f t="shared" si="12"/>
        <v>4.2562194356379477</v>
      </c>
      <c r="M58" s="14">
        <f t="shared" si="13"/>
        <v>30910986.355362896</v>
      </c>
      <c r="N58" s="9">
        <v>3.15E-2</v>
      </c>
      <c r="O58" s="7">
        <f t="shared" si="2"/>
        <v>46564293.557752892</v>
      </c>
      <c r="P58" s="7">
        <f t="shared" si="14"/>
        <v>41907864.201977603</v>
      </c>
      <c r="Q58" t="s">
        <v>10</v>
      </c>
      <c r="R58" s="7">
        <f t="shared" si="7"/>
        <v>419078642.01977605</v>
      </c>
      <c r="S58" s="7">
        <f t="shared" si="8"/>
        <v>6984644.0336629339</v>
      </c>
      <c r="T58" s="8">
        <f t="shared" si="3"/>
        <v>38.424736717617613</v>
      </c>
      <c r="U58" s="10">
        <f t="shared" si="9"/>
        <v>268383108.05977693</v>
      </c>
      <c r="V58" s="13">
        <v>1.03</v>
      </c>
      <c r="W58" s="10">
        <f t="shared" si="10"/>
        <v>4.2562194356379477</v>
      </c>
      <c r="X58" s="14">
        <f t="shared" si="15"/>
        <v>63056689.65574611</v>
      </c>
    </row>
    <row r="59" spans="1:24" x14ac:dyDescent="0.2">
      <c r="A59" s="5">
        <v>2071</v>
      </c>
      <c r="B59" s="5">
        <v>50</v>
      </c>
      <c r="C59" s="9">
        <v>2.8500000000000001E-2</v>
      </c>
      <c r="D59" s="7">
        <f t="shared" si="0"/>
        <v>42258250.733795628</v>
      </c>
      <c r="E59" s="7">
        <f t="shared" si="11"/>
        <v>21129125.366897814</v>
      </c>
      <c r="F59" t="s">
        <v>10</v>
      </c>
      <c r="G59" s="7">
        <f t="shared" si="4"/>
        <v>211291253.66897815</v>
      </c>
      <c r="H59" s="7">
        <f t="shared" si="5"/>
        <v>3521520.8944829693</v>
      </c>
      <c r="I59" s="8">
        <f t="shared" si="1"/>
        <v>39.189388978298204</v>
      </c>
      <c r="J59" s="10">
        <f t="shared" si="6"/>
        <v>138006252.1290977</v>
      </c>
      <c r="K59" s="13">
        <v>1.03</v>
      </c>
      <c r="L59" s="10">
        <f t="shared" si="12"/>
        <v>4.3839060187070862</v>
      </c>
      <c r="M59" s="14">
        <f t="shared" si="13"/>
        <v>31480203.165896993</v>
      </c>
      <c r="N59" s="9">
        <v>3.15E-2</v>
      </c>
      <c r="O59" s="7">
        <f t="shared" si="2"/>
        <v>48031068.80482211</v>
      </c>
      <c r="P59" s="7">
        <f t="shared" si="14"/>
        <v>43227961.924339898</v>
      </c>
      <c r="Q59" t="s">
        <v>10</v>
      </c>
      <c r="R59" s="7">
        <f t="shared" si="7"/>
        <v>432279619.24339896</v>
      </c>
      <c r="S59" s="7">
        <f t="shared" si="8"/>
        <v>7204660.3207233157</v>
      </c>
      <c r="T59" s="8">
        <f t="shared" si="3"/>
        <v>39.189388978298204</v>
      </c>
      <c r="U59" s="10">
        <f t="shared" si="9"/>
        <v>282346235.76533669</v>
      </c>
      <c r="V59" s="13">
        <v>1.03</v>
      </c>
      <c r="W59" s="10">
        <f t="shared" si="10"/>
        <v>4.3839060187070862</v>
      </c>
      <c r="X59" s="14">
        <f t="shared" si="15"/>
        <v>64405175.330060348</v>
      </c>
    </row>
    <row r="60" spans="1:24" x14ac:dyDescent="0.2">
      <c r="A60" s="5">
        <v>2072</v>
      </c>
      <c r="B60" s="5">
        <v>51</v>
      </c>
      <c r="C60" s="9">
        <v>2.8500000000000001E-2</v>
      </c>
      <c r="D60" s="7">
        <f t="shared" si="0"/>
        <v>43462610.879708804</v>
      </c>
      <c r="E60" s="7">
        <f t="shared" si="11"/>
        <v>21731305.439854402</v>
      </c>
      <c r="F60" t="s">
        <v>10</v>
      </c>
      <c r="G60" s="7">
        <f t="shared" si="4"/>
        <v>217313054.39854401</v>
      </c>
      <c r="H60" s="7">
        <f t="shared" si="5"/>
        <v>3621884.2399757337</v>
      </c>
      <c r="I60" s="8">
        <f t="shared" si="1"/>
        <v>39.969257818966341</v>
      </c>
      <c r="J60" s="10">
        <f t="shared" si="6"/>
        <v>144764024.97804105</v>
      </c>
      <c r="K60" s="13">
        <v>1.03</v>
      </c>
      <c r="L60" s="10">
        <f t="shared" si="12"/>
        <v>4.5154231992682989</v>
      </c>
      <c r="M60" s="14">
        <f t="shared" si="13"/>
        <v>32059901.938205775</v>
      </c>
      <c r="N60" s="9">
        <v>3.15E-2</v>
      </c>
      <c r="O60" s="7">
        <f t="shared" si="2"/>
        <v>49544047.472174011</v>
      </c>
      <c r="P60" s="7">
        <f t="shared" si="14"/>
        <v>44589642.724956609</v>
      </c>
      <c r="Q60" t="s">
        <v>10</v>
      </c>
      <c r="R60" s="7">
        <f t="shared" si="7"/>
        <v>445896427.24956608</v>
      </c>
      <c r="S60" s="7">
        <f t="shared" si="8"/>
        <v>7431607.1208261009</v>
      </c>
      <c r="T60" s="8">
        <f t="shared" si="3"/>
        <v>39.969257818966341</v>
      </c>
      <c r="U60" s="10">
        <f t="shared" si="9"/>
        <v>297035821.02156454</v>
      </c>
      <c r="V60" s="13">
        <v>1.03</v>
      </c>
      <c r="W60" s="10">
        <f t="shared" si="10"/>
        <v>4.5154231992682989</v>
      </c>
      <c r="X60" s="14">
        <f t="shared" si="15"/>
        <v>65782498.763282627</v>
      </c>
    </row>
    <row r="61" spans="1:24" x14ac:dyDescent="0.2">
      <c r="A61" s="5">
        <v>2073</v>
      </c>
      <c r="B61" s="5">
        <v>52</v>
      </c>
      <c r="C61" s="9">
        <v>2.8500000000000001E-2</v>
      </c>
      <c r="D61" s="7">
        <f t="shared" si="0"/>
        <v>44701295.289780505</v>
      </c>
      <c r="E61" s="7">
        <f t="shared" si="11"/>
        <v>22350647.644890253</v>
      </c>
      <c r="F61" t="s">
        <v>10</v>
      </c>
      <c r="G61" s="7">
        <f t="shared" si="4"/>
        <v>223506476.44890252</v>
      </c>
      <c r="H61" s="7">
        <f t="shared" si="5"/>
        <v>3725107.9408150418</v>
      </c>
      <c r="I61" s="8">
        <f t="shared" si="1"/>
        <v>40.764646049563773</v>
      </c>
      <c r="J61" s="10">
        <f t="shared" si="6"/>
        <v>151852706.70374453</v>
      </c>
      <c r="K61" s="13">
        <v>1.03</v>
      </c>
      <c r="L61" s="10">
        <f t="shared" si="12"/>
        <v>4.6508858952463479</v>
      </c>
      <c r="M61" s="14">
        <f t="shared" si="13"/>
        <v>32650275.694562316</v>
      </c>
      <c r="N61" s="9">
        <v>3.15E-2</v>
      </c>
      <c r="O61" s="7">
        <f t="shared" si="2"/>
        <v>51104684.967547499</v>
      </c>
      <c r="P61" s="7">
        <f t="shared" si="14"/>
        <v>45994216.470792748</v>
      </c>
      <c r="Q61" t="s">
        <v>10</v>
      </c>
      <c r="R61" s="7">
        <f t="shared" si="7"/>
        <v>459942164.70792747</v>
      </c>
      <c r="S61" s="7">
        <f t="shared" si="8"/>
        <v>7665702.7451321241</v>
      </c>
      <c r="T61" s="8">
        <f t="shared" si="3"/>
        <v>40.764646049563773</v>
      </c>
      <c r="U61" s="10">
        <f t="shared" si="9"/>
        <v>312489659.1264804</v>
      </c>
      <c r="V61" s="13">
        <v>1.03</v>
      </c>
      <c r="W61" s="10">
        <f t="shared" si="10"/>
        <v>4.6508858952463479</v>
      </c>
      <c r="X61" s="14">
        <f t="shared" si="15"/>
        <v>67189276.659286529</v>
      </c>
    </row>
    <row r="62" spans="1:24" x14ac:dyDescent="0.2">
      <c r="A62" s="5">
        <v>2074</v>
      </c>
      <c r="B62" s="5">
        <v>53</v>
      </c>
      <c r="C62" s="9">
        <v>2.8500000000000001E-2</v>
      </c>
      <c r="D62" s="7">
        <f t="shared" si="0"/>
        <v>45975282.205539249</v>
      </c>
      <c r="E62" s="7">
        <f t="shared" si="11"/>
        <v>22987641.102769624</v>
      </c>
      <c r="F62" t="s">
        <v>10</v>
      </c>
      <c r="G62" s="7">
        <f t="shared" si="4"/>
        <v>229876411.02769625</v>
      </c>
      <c r="H62" s="7">
        <f t="shared" si="5"/>
        <v>3831273.5171282711</v>
      </c>
      <c r="I62" s="8">
        <f t="shared" si="1"/>
        <v>41.575862505950091</v>
      </c>
      <c r="J62" s="10">
        <f t="shared" si="6"/>
        <v>159288500.97081283</v>
      </c>
      <c r="K62" s="13">
        <v>1.03</v>
      </c>
      <c r="L62" s="10">
        <f t="shared" si="12"/>
        <v>4.7904124721037373</v>
      </c>
      <c r="M62" s="14">
        <f t="shared" si="13"/>
        <v>33251521.011688657</v>
      </c>
      <c r="N62" s="9">
        <v>3.15E-2</v>
      </c>
      <c r="O62" s="7">
        <f t="shared" si="2"/>
        <v>52714482.54402525</v>
      </c>
      <c r="P62" s="7">
        <f t="shared" si="14"/>
        <v>47443034.289622724</v>
      </c>
      <c r="Q62" t="s">
        <v>10</v>
      </c>
      <c r="R62" s="7">
        <f t="shared" si="7"/>
        <v>474430342.89622724</v>
      </c>
      <c r="S62" s="7">
        <f t="shared" si="8"/>
        <v>7907172.3816037877</v>
      </c>
      <c r="T62" s="8">
        <f t="shared" si="3"/>
        <v>41.575862505950091</v>
      </c>
      <c r="U62" s="10">
        <f t="shared" si="9"/>
        <v>328747511.74840498</v>
      </c>
      <c r="V62" s="13">
        <v>1.03</v>
      </c>
      <c r="W62" s="10">
        <f t="shared" si="10"/>
        <v>4.7904124721037373</v>
      </c>
      <c r="X62" s="14">
        <f t="shared" si="15"/>
        <v>68626138.910337627</v>
      </c>
    </row>
    <row r="63" spans="1:24" x14ac:dyDescent="0.2">
      <c r="A63" s="5">
        <v>2075</v>
      </c>
      <c r="B63" s="5">
        <v>54</v>
      </c>
      <c r="C63" s="9">
        <v>2.8500000000000001E-2</v>
      </c>
      <c r="D63" s="7">
        <f t="shared" si="0"/>
        <v>47285577.748397119</v>
      </c>
      <c r="E63" s="7">
        <f t="shared" si="11"/>
        <v>23642788.87419856</v>
      </c>
      <c r="F63" t="s">
        <v>10</v>
      </c>
      <c r="G63" s="7">
        <f t="shared" si="4"/>
        <v>236427888.74198559</v>
      </c>
      <c r="H63" s="7">
        <f t="shared" si="5"/>
        <v>3940464.8123664265</v>
      </c>
      <c r="I63" s="8">
        <f t="shared" si="1"/>
        <v>42.403222169818498</v>
      </c>
      <c r="J63" s="10">
        <f t="shared" si="6"/>
        <v>167088404.89112574</v>
      </c>
      <c r="K63" s="13">
        <v>1.03</v>
      </c>
      <c r="L63" s="10">
        <f t="shared" si="12"/>
        <v>4.9341248462668501</v>
      </c>
      <c r="M63" s="14">
        <f t="shared" si="13"/>
        <v>33863838.086209863</v>
      </c>
      <c r="N63" s="9">
        <v>3.15E-2</v>
      </c>
      <c r="O63" s="7">
        <f t="shared" si="2"/>
        <v>54374988.744162053</v>
      </c>
      <c r="P63" s="7">
        <f t="shared" si="14"/>
        <v>48937489.869745851</v>
      </c>
      <c r="Q63" t="s">
        <v>10</v>
      </c>
      <c r="R63" s="7">
        <f t="shared" si="7"/>
        <v>489374898.69745851</v>
      </c>
      <c r="S63" s="7">
        <f t="shared" si="8"/>
        <v>8156248.3116243081</v>
      </c>
      <c r="T63" s="8">
        <f t="shared" si="3"/>
        <v>42.403222169818498</v>
      </c>
      <c r="U63" s="10">
        <f t="shared" si="9"/>
        <v>345851209.23001254</v>
      </c>
      <c r="V63" s="13">
        <v>1.03</v>
      </c>
      <c r="W63" s="10">
        <f t="shared" ref="W63:W88" si="16">POWER(V63,B63)</f>
        <v>4.9341248462668501</v>
      </c>
      <c r="X63" s="14">
        <f t="shared" si="15"/>
        <v>70093728.879131004</v>
      </c>
    </row>
    <row r="64" spans="1:24" x14ac:dyDescent="0.2">
      <c r="A64" s="5">
        <v>2076</v>
      </c>
      <c r="B64" s="5">
        <v>55</v>
      </c>
      <c r="C64" s="9">
        <v>2.8500000000000001E-2</v>
      </c>
      <c r="D64" s="7">
        <f t="shared" si="0"/>
        <v>48633216.714226432</v>
      </c>
      <c r="E64" s="7">
        <f t="shared" si="11"/>
        <v>24316608.357113216</v>
      </c>
      <c r="F64" t="s">
        <v>10</v>
      </c>
      <c r="G64" s="7">
        <f t="shared" si="4"/>
        <v>243166083.57113215</v>
      </c>
      <c r="H64" s="7">
        <f t="shared" si="5"/>
        <v>4052768.059518869</v>
      </c>
      <c r="I64" s="8">
        <f t="shared" si="1"/>
        <v>43.247046290997886</v>
      </c>
      <c r="J64" s="10">
        <f t="shared" si="6"/>
        <v>175270247.87669021</v>
      </c>
      <c r="K64" s="13">
        <v>1.03</v>
      </c>
      <c r="L64" s="10">
        <f t="shared" si="12"/>
        <v>5.0821485916548559</v>
      </c>
      <c r="M64" s="14">
        <f t="shared" si="13"/>
        <v>34487430.801313601</v>
      </c>
      <c r="N64" s="9">
        <v>3.15E-2</v>
      </c>
      <c r="O64" s="7">
        <f t="shared" si="2"/>
        <v>56087800.88960316</v>
      </c>
      <c r="P64" s="7">
        <f t="shared" si="14"/>
        <v>50479020.800642848</v>
      </c>
      <c r="Q64" t="s">
        <v>10</v>
      </c>
      <c r="R64" s="7">
        <f t="shared" si="7"/>
        <v>504790208.00642848</v>
      </c>
      <c r="S64" s="7">
        <f t="shared" si="8"/>
        <v>8413170.133440474</v>
      </c>
      <c r="T64" s="8">
        <f t="shared" si="3"/>
        <v>43.247046290997886</v>
      </c>
      <c r="U64" s="10">
        <f t="shared" si="9"/>
        <v>363844758.21494102</v>
      </c>
      <c r="V64" s="13">
        <v>1.03</v>
      </c>
      <c r="W64" s="10">
        <f t="shared" si="16"/>
        <v>5.0821485916548559</v>
      </c>
      <c r="X64" s="14">
        <f t="shared" si="15"/>
        <v>71592703.686860412</v>
      </c>
    </row>
    <row r="65" spans="1:24" x14ac:dyDescent="0.2">
      <c r="A65" s="5">
        <v>2077</v>
      </c>
      <c r="B65" s="5">
        <v>56</v>
      </c>
      <c r="C65" s="9">
        <v>2.8500000000000001E-2</v>
      </c>
      <c r="D65" s="7">
        <f t="shared" si="0"/>
        <v>50019263.390581883</v>
      </c>
      <c r="E65" s="7">
        <f t="shared" si="11"/>
        <v>25009631.695290942</v>
      </c>
      <c r="F65" t="s">
        <v>10</v>
      </c>
      <c r="G65" s="7">
        <f t="shared" si="4"/>
        <v>250096316.95290941</v>
      </c>
      <c r="H65" s="7">
        <f t="shared" si="5"/>
        <v>4168271.949215157</v>
      </c>
      <c r="I65" s="8">
        <f t="shared" si="1"/>
        <v>44.107662512188746</v>
      </c>
      <c r="J65" s="10">
        <f t="shared" si="6"/>
        <v>183852732.39500529</v>
      </c>
      <c r="K65" s="13">
        <v>1.03</v>
      </c>
      <c r="L65" s="10">
        <f t="shared" si="12"/>
        <v>5.2346130494045005</v>
      </c>
      <c r="M65" s="14">
        <f t="shared" si="13"/>
        <v>35122506.794637039</v>
      </c>
      <c r="N65" s="9">
        <v>3.15E-2</v>
      </c>
      <c r="O65" s="7">
        <f t="shared" si="2"/>
        <v>57854566.617625661</v>
      </c>
      <c r="P65" s="7">
        <f t="shared" si="14"/>
        <v>52069109.955863096</v>
      </c>
      <c r="Q65" t="s">
        <v>10</v>
      </c>
      <c r="R65" s="7">
        <f t="shared" si="7"/>
        <v>520691099.55863094</v>
      </c>
      <c r="S65" s="7">
        <f t="shared" si="8"/>
        <v>8678184.9926438499</v>
      </c>
      <c r="T65" s="8">
        <f t="shared" si="3"/>
        <v>44.107662512188746</v>
      </c>
      <c r="U65" s="10">
        <f t="shared" si="9"/>
        <v>382774454.87387609</v>
      </c>
      <c r="V65" s="13">
        <v>1.03</v>
      </c>
      <c r="W65" s="10">
        <f t="shared" si="16"/>
        <v>5.2346130494045005</v>
      </c>
      <c r="X65" s="14">
        <f t="shared" si="15"/>
        <v>73123734.507447734</v>
      </c>
    </row>
    <row r="66" spans="1:24" x14ac:dyDescent="0.2">
      <c r="A66" s="5">
        <v>2078</v>
      </c>
      <c r="B66" s="5">
        <v>57</v>
      </c>
      <c r="C66" s="9">
        <v>2.8500000000000001E-2</v>
      </c>
      <c r="D66" s="7">
        <f t="shared" si="0"/>
        <v>51444812.397213466</v>
      </c>
      <c r="E66" s="7">
        <f t="shared" si="11"/>
        <v>25722406.198606733</v>
      </c>
      <c r="F66" t="s">
        <v>10</v>
      </c>
      <c r="G66" s="7">
        <f t="shared" si="4"/>
        <v>257224061.98606732</v>
      </c>
      <c r="H66" s="7">
        <f t="shared" si="5"/>
        <v>4287067.6997677889</v>
      </c>
      <c r="I66" s="8">
        <f t="shared" si="1"/>
        <v>44.985404996181302</v>
      </c>
      <c r="J66" s="10">
        <f t="shared" si="6"/>
        <v>192855476.72010136</v>
      </c>
      <c r="K66" s="13">
        <v>1.03</v>
      </c>
      <c r="L66" s="10">
        <f t="shared" si="12"/>
        <v>5.3916514408866361</v>
      </c>
      <c r="M66" s="14">
        <f t="shared" si="13"/>
        <v>35769277.527403928</v>
      </c>
      <c r="N66" s="9">
        <v>3.15E-2</v>
      </c>
      <c r="O66" s="7">
        <f t="shared" si="2"/>
        <v>59676985.466080874</v>
      </c>
      <c r="P66" s="7">
        <f t="shared" si="14"/>
        <v>53709286.919472791</v>
      </c>
      <c r="Q66" t="s">
        <v>10</v>
      </c>
      <c r="R66" s="7">
        <f t="shared" si="7"/>
        <v>537092869.1947279</v>
      </c>
      <c r="S66" s="7">
        <f t="shared" si="8"/>
        <v>8951547.8199121319</v>
      </c>
      <c r="T66" s="8">
        <f t="shared" si="3"/>
        <v>44.985404996181302</v>
      </c>
      <c r="U66" s="10">
        <f t="shared" si="9"/>
        <v>402689004.02143103</v>
      </c>
      <c r="V66" s="13">
        <v>1.03</v>
      </c>
      <c r="W66" s="10">
        <f t="shared" si="16"/>
        <v>5.3916514408866361</v>
      </c>
      <c r="X66" s="14">
        <f t="shared" si="15"/>
        <v>74687506.868064597</v>
      </c>
    </row>
    <row r="67" spans="1:24" x14ac:dyDescent="0.2">
      <c r="A67" s="5">
        <v>2079</v>
      </c>
      <c r="B67" s="5">
        <v>58</v>
      </c>
      <c r="C67" s="9">
        <v>2.8500000000000001E-2</v>
      </c>
      <c r="D67" s="7">
        <f t="shared" si="0"/>
        <v>52910989.550534047</v>
      </c>
      <c r="E67" s="7">
        <f t="shared" si="11"/>
        <v>26455494.775267024</v>
      </c>
      <c r="F67" t="s">
        <v>10</v>
      </c>
      <c r="G67" s="7">
        <f t="shared" si="4"/>
        <v>264554947.75267023</v>
      </c>
      <c r="H67" s="7">
        <f t="shared" si="5"/>
        <v>4409249.1292111706</v>
      </c>
      <c r="I67" s="8">
        <f t="shared" si="1"/>
        <v>45.880614555605312</v>
      </c>
      <c r="J67" s="10">
        <f t="shared" si="6"/>
        <v>202299059.77697608</v>
      </c>
      <c r="K67" s="13">
        <v>1.03</v>
      </c>
      <c r="L67" s="10">
        <f t="shared" si="12"/>
        <v>5.5534009841132352</v>
      </c>
      <c r="M67" s="14">
        <f t="shared" si="13"/>
        <v>36427958.354834899</v>
      </c>
      <c r="N67" s="9">
        <v>3.15E-2</v>
      </c>
      <c r="O67" s="7">
        <f t="shared" si="2"/>
        <v>61556810.508262426</v>
      </c>
      <c r="P67" s="7">
        <f t="shared" si="14"/>
        <v>55401129.457436182</v>
      </c>
      <c r="Q67" t="s">
        <v>10</v>
      </c>
      <c r="R67" s="7">
        <f t="shared" si="7"/>
        <v>554011294.5743618</v>
      </c>
      <c r="S67" s="7">
        <f t="shared" si="8"/>
        <v>9233521.5762393642</v>
      </c>
      <c r="T67" s="8">
        <f t="shared" si="3"/>
        <v>45.880614555605312</v>
      </c>
      <c r="U67" s="10">
        <f t="shared" si="9"/>
        <v>423639644.43030345</v>
      </c>
      <c r="V67" s="13">
        <v>1.03</v>
      </c>
      <c r="W67" s="10">
        <f t="shared" si="16"/>
        <v>5.5534009841132352</v>
      </c>
      <c r="X67" s="14">
        <f t="shared" si="15"/>
        <v>76284720.956080943</v>
      </c>
    </row>
    <row r="68" spans="1:24" x14ac:dyDescent="0.2">
      <c r="A68" s="5">
        <v>2080</v>
      </c>
      <c r="B68" s="5">
        <v>59</v>
      </c>
      <c r="C68" s="9">
        <v>2.8500000000000001E-2</v>
      </c>
      <c r="D68" s="7">
        <f t="shared" si="0"/>
        <v>54418952.752724268</v>
      </c>
      <c r="E68" s="7">
        <f t="shared" si="11"/>
        <v>27209476.376362134</v>
      </c>
      <c r="F68" t="s">
        <v>10</v>
      </c>
      <c r="G68" s="7">
        <f t="shared" si="4"/>
        <v>272094763.76362133</v>
      </c>
      <c r="H68" s="7">
        <f t="shared" si="5"/>
        <v>4534912.729393689</v>
      </c>
      <c r="I68" s="8">
        <f t="shared" si="1"/>
        <v>46.793638785261862</v>
      </c>
      <c r="J68" s="10">
        <f t="shared" si="6"/>
        <v>212205068.18193427</v>
      </c>
      <c r="K68" s="13">
        <v>1.03</v>
      </c>
      <c r="L68" s="10">
        <f t="shared" si="12"/>
        <v>5.7200030136366324</v>
      </c>
      <c r="M68" s="14">
        <f t="shared" si="13"/>
        <v>37098768.597854234</v>
      </c>
      <c r="N68" s="9">
        <v>3.15E-2</v>
      </c>
      <c r="O68" s="7">
        <f t="shared" si="2"/>
        <v>63495850.039272696</v>
      </c>
      <c r="P68" s="7">
        <f t="shared" si="14"/>
        <v>57146265.035345428</v>
      </c>
      <c r="Q68" t="s">
        <v>10</v>
      </c>
      <c r="R68" s="7">
        <f t="shared" si="7"/>
        <v>571462650.35345423</v>
      </c>
      <c r="S68" s="7">
        <f t="shared" si="8"/>
        <v>9524377.505890904</v>
      </c>
      <c r="T68" s="8">
        <f t="shared" si="3"/>
        <v>46.793638785261862</v>
      </c>
      <c r="U68" s="10">
        <f t="shared" si="9"/>
        <v>445680280.66513222</v>
      </c>
      <c r="V68" s="13">
        <v>1.03</v>
      </c>
      <c r="W68" s="10">
        <f t="shared" si="16"/>
        <v>5.7200030136366324</v>
      </c>
      <c r="X68" s="14">
        <f t="shared" si="15"/>
        <v>77916091.932577506</v>
      </c>
    </row>
    <row r="69" spans="1:24" x14ac:dyDescent="0.2">
      <c r="A69" s="5">
        <v>2081</v>
      </c>
      <c r="B69" s="5">
        <v>60</v>
      </c>
      <c r="C69" s="9">
        <v>2.8500000000000001E-2</v>
      </c>
      <c r="D69" s="7">
        <f t="shared" si="0"/>
        <v>55969892.90617691</v>
      </c>
      <c r="E69" s="7">
        <f t="shared" si="11"/>
        <v>27984946.453088455</v>
      </c>
      <c r="F69" t="s">
        <v>10</v>
      </c>
      <c r="G69" s="7">
        <f t="shared" si="4"/>
        <v>279849464.53088456</v>
      </c>
      <c r="H69" s="7">
        <f t="shared" si="5"/>
        <v>4664157.7421814092</v>
      </c>
      <c r="I69" s="8">
        <f t="shared" si="1"/>
        <v>47.724832197088574</v>
      </c>
      <c r="J69" s="10">
        <f t="shared" si="6"/>
        <v>222596145.58635926</v>
      </c>
      <c r="K69" s="13">
        <v>1.03</v>
      </c>
      <c r="L69" s="10">
        <f t="shared" si="12"/>
        <v>5.8916031040457311</v>
      </c>
      <c r="M69" s="14">
        <f t="shared" si="13"/>
        <v>37781931.616117135</v>
      </c>
      <c r="N69" s="9">
        <v>3.15E-2</v>
      </c>
      <c r="O69" s="7">
        <f t="shared" si="2"/>
        <v>65495969.315509789</v>
      </c>
      <c r="P69" s="7">
        <f t="shared" si="14"/>
        <v>58946372.383958809</v>
      </c>
      <c r="Q69" t="s">
        <v>10</v>
      </c>
      <c r="R69" s="7">
        <f t="shared" si="7"/>
        <v>589463723.83958805</v>
      </c>
      <c r="S69" s="7">
        <f t="shared" si="8"/>
        <v>9824395.3973264676</v>
      </c>
      <c r="T69" s="8">
        <f t="shared" si="3"/>
        <v>47.724832197088574</v>
      </c>
      <c r="U69" s="10">
        <f t="shared" si="9"/>
        <v>468867621.77525496</v>
      </c>
      <c r="V69" s="13">
        <v>1.03</v>
      </c>
      <c r="W69" s="10">
        <f t="shared" si="16"/>
        <v>5.8916031040457311</v>
      </c>
      <c r="X69" s="14">
        <f t="shared" si="15"/>
        <v>79582350.252563044</v>
      </c>
    </row>
    <row r="70" spans="1:24" x14ac:dyDescent="0.2">
      <c r="A70" s="5">
        <v>2082</v>
      </c>
      <c r="B70" s="5">
        <v>61</v>
      </c>
      <c r="C70" s="9">
        <v>2.8500000000000001E-2</v>
      </c>
      <c r="D70" s="7">
        <f t="shared" ref="D70:D88" si="17">D69*(C70+1)</f>
        <v>57565034.854002953</v>
      </c>
      <c r="E70" s="7">
        <f t="shared" si="11"/>
        <v>28782517.427001476</v>
      </c>
      <c r="F70" t="s">
        <v>10</v>
      </c>
      <c r="G70" s="7">
        <f t="shared" si="4"/>
        <v>287825174.27001476</v>
      </c>
      <c r="H70" s="7">
        <f t="shared" si="5"/>
        <v>4797086.2378335791</v>
      </c>
      <c r="I70" s="8">
        <f t="shared" ref="I70:I88" si="18">I69*1.0199</f>
        <v>48.674556357810637</v>
      </c>
      <c r="J70" s="10">
        <f t="shared" si="6"/>
        <v>233496044.43670833</v>
      </c>
      <c r="K70" s="13">
        <v>1.03</v>
      </c>
      <c r="L70" s="10">
        <f t="shared" si="12"/>
        <v>6.068351197167102</v>
      </c>
      <c r="M70" s="14">
        <f t="shared" si="13"/>
        <v>38477674.882381834</v>
      </c>
      <c r="N70" s="9">
        <v>3.15E-2</v>
      </c>
      <c r="O70" s="7">
        <f t="shared" ref="O70:O88" si="19">O69*(N70+1)</f>
        <v>67559092.348948359</v>
      </c>
      <c r="P70" s="7">
        <f t="shared" si="14"/>
        <v>60803183.114053525</v>
      </c>
      <c r="Q70" t="s">
        <v>10</v>
      </c>
      <c r="R70" s="7">
        <f t="shared" si="7"/>
        <v>608031831.14053524</v>
      </c>
      <c r="S70" s="7">
        <f t="shared" si="8"/>
        <v>10133863.852342254</v>
      </c>
      <c r="T70" s="8">
        <f t="shared" ref="T70:T88" si="20">T69*1.0199</f>
        <v>48.674556357810637</v>
      </c>
      <c r="U70" s="10">
        <f t="shared" si="9"/>
        <v>493261327.20321304</v>
      </c>
      <c r="V70" s="13">
        <v>1.03</v>
      </c>
      <c r="W70" s="10">
        <f t="shared" si="16"/>
        <v>6.068351197167102</v>
      </c>
      <c r="X70" s="14">
        <f t="shared" si="15"/>
        <v>81284241.992039457</v>
      </c>
    </row>
    <row r="71" spans="1:24" x14ac:dyDescent="0.2">
      <c r="A71" s="5">
        <v>2083</v>
      </c>
      <c r="B71" s="5">
        <v>62</v>
      </c>
      <c r="C71" s="9">
        <v>2.8500000000000001E-2</v>
      </c>
      <c r="D71" s="7">
        <f t="shared" si="17"/>
        <v>59205638.347342037</v>
      </c>
      <c r="E71" s="7">
        <f t="shared" si="11"/>
        <v>29602819.173671018</v>
      </c>
      <c r="F71" t="s">
        <v>10</v>
      </c>
      <c r="G71" s="7">
        <f t="shared" si="4"/>
        <v>296028191.73671019</v>
      </c>
      <c r="H71" s="7">
        <f t="shared" si="5"/>
        <v>4933803.1956118364</v>
      </c>
      <c r="I71" s="8">
        <f t="shared" si="18"/>
        <v>49.64318002933107</v>
      </c>
      <c r="J71" s="10">
        <f t="shared" si="6"/>
        <v>244929680.26904732</v>
      </c>
      <c r="K71" s="13">
        <v>1.03</v>
      </c>
      <c r="L71" s="10">
        <f t="shared" si="12"/>
        <v>6.2504017330821151</v>
      </c>
      <c r="M71" s="14">
        <f t="shared" si="13"/>
        <v>39186230.058251128</v>
      </c>
      <c r="N71" s="9">
        <v>3.15E-2</v>
      </c>
      <c r="O71" s="7">
        <f t="shared" si="19"/>
        <v>69687203.757940233</v>
      </c>
      <c r="P71" s="7">
        <f t="shared" si="14"/>
        <v>62718483.382146209</v>
      </c>
      <c r="Q71" t="s">
        <v>10</v>
      </c>
      <c r="R71" s="7">
        <f t="shared" si="7"/>
        <v>627184833.82146215</v>
      </c>
      <c r="S71" s="7">
        <f t="shared" si="8"/>
        <v>10453080.563691037</v>
      </c>
      <c r="T71" s="8">
        <f t="shared" si="20"/>
        <v>49.64318002933107</v>
      </c>
      <c r="U71" s="10">
        <f t="shared" si="9"/>
        <v>518924160.28441566</v>
      </c>
      <c r="V71" s="13">
        <v>1.03</v>
      </c>
      <c r="W71" s="10">
        <f t="shared" si="16"/>
        <v>6.2504017330821151</v>
      </c>
      <c r="X71" s="14">
        <f t="shared" si="15"/>
        <v>83022529.18206118</v>
      </c>
    </row>
    <row r="72" spans="1:24" x14ac:dyDescent="0.2">
      <c r="A72" s="5">
        <v>2084</v>
      </c>
      <c r="B72" s="5">
        <v>63</v>
      </c>
      <c r="C72" s="9">
        <v>2.8500000000000001E-2</v>
      </c>
      <c r="D72" s="7">
        <f t="shared" si="17"/>
        <v>60892999.040241286</v>
      </c>
      <c r="E72" s="7">
        <f t="shared" si="11"/>
        <v>30446499.520120643</v>
      </c>
      <c r="F72" t="s">
        <v>10</v>
      </c>
      <c r="G72" s="7">
        <f t="shared" si="4"/>
        <v>304464995.20120645</v>
      </c>
      <c r="H72" s="7">
        <f t="shared" si="5"/>
        <v>5074416.5866867742</v>
      </c>
      <c r="I72" s="8">
        <f t="shared" si="18"/>
        <v>50.63107931191476</v>
      </c>
      <c r="J72" s="10">
        <f t="shared" si="6"/>
        <v>256923188.66223386</v>
      </c>
      <c r="K72" s="13">
        <v>1.03</v>
      </c>
      <c r="L72" s="10">
        <f t="shared" si="12"/>
        <v>6.4379137850745796</v>
      </c>
      <c r="M72" s="14">
        <f t="shared" si="13"/>
        <v>39907833.071308762</v>
      </c>
      <c r="N72" s="9">
        <v>3.15E-2</v>
      </c>
      <c r="O72" s="7">
        <f t="shared" si="19"/>
        <v>71882350.676315352</v>
      </c>
      <c r="P72" s="7">
        <f t="shared" si="14"/>
        <v>64694115.608683817</v>
      </c>
      <c r="Q72" t="s">
        <v>10</v>
      </c>
      <c r="R72" s="7">
        <f t="shared" si="7"/>
        <v>646941156.08683813</v>
      </c>
      <c r="S72" s="7">
        <f t="shared" si="8"/>
        <v>10782352.601447303</v>
      </c>
      <c r="T72" s="8">
        <f t="shared" si="20"/>
        <v>50.63107931191476</v>
      </c>
      <c r="U72" s="10">
        <f t="shared" si="9"/>
        <v>545922149.73290884</v>
      </c>
      <c r="V72" s="13">
        <v>1.03</v>
      </c>
      <c r="W72" s="10">
        <f t="shared" si="16"/>
        <v>6.4379137850745796</v>
      </c>
      <c r="X72" s="14">
        <f t="shared" si="15"/>
        <v>84797990.149938717</v>
      </c>
    </row>
    <row r="73" spans="1:24" x14ac:dyDescent="0.2">
      <c r="A73" s="5">
        <v>2085</v>
      </c>
      <c r="B73" s="5">
        <v>64</v>
      </c>
      <c r="C73" s="9">
        <v>2.8500000000000001E-2</v>
      </c>
      <c r="D73" s="7">
        <f t="shared" si="17"/>
        <v>62628449.512888163</v>
      </c>
      <c r="E73" s="7">
        <f t="shared" si="11"/>
        <v>31314224.756444082</v>
      </c>
      <c r="F73" t="s">
        <v>10</v>
      </c>
      <c r="G73" s="7">
        <f t="shared" si="4"/>
        <v>313142247.56444085</v>
      </c>
      <c r="H73" s="7">
        <f t="shared" si="5"/>
        <v>5219037.4594073473</v>
      </c>
      <c r="I73" s="8">
        <f t="shared" si="18"/>
        <v>51.638637790221864</v>
      </c>
      <c r="J73" s="10">
        <f t="shared" si="6"/>
        <v>269503984.97993577</v>
      </c>
      <c r="K73" s="13">
        <v>1.03</v>
      </c>
      <c r="L73" s="10">
        <f t="shared" si="12"/>
        <v>6.6310511986268157</v>
      </c>
      <c r="M73" s="14">
        <f t="shared" si="13"/>
        <v>40642724.193676218</v>
      </c>
      <c r="N73" s="9">
        <v>3.15E-2</v>
      </c>
      <c r="O73" s="7">
        <f t="shared" si="19"/>
        <v>74146644.722619295</v>
      </c>
      <c r="P73" s="7">
        <f t="shared" si="14"/>
        <v>66731980.250357367</v>
      </c>
      <c r="Q73" t="s">
        <v>10</v>
      </c>
      <c r="R73" s="7">
        <f t="shared" si="7"/>
        <v>667319802.50357366</v>
      </c>
      <c r="S73" s="7">
        <f t="shared" si="8"/>
        <v>11121996.708392894</v>
      </c>
      <c r="T73" s="8">
        <f t="shared" si="20"/>
        <v>51.638637790221864</v>
      </c>
      <c r="U73" s="10">
        <f t="shared" si="9"/>
        <v>574324759.52874053</v>
      </c>
      <c r="V73" s="13">
        <v>1.03</v>
      </c>
      <c r="W73" s="10">
        <f t="shared" si="16"/>
        <v>6.6310511986268157</v>
      </c>
      <c r="X73" s="14">
        <f t="shared" si="15"/>
        <v>86611419.867738917</v>
      </c>
    </row>
    <row r="74" spans="1:24" x14ac:dyDescent="0.2">
      <c r="A74" s="5">
        <v>2086</v>
      </c>
      <c r="B74" s="5">
        <v>65</v>
      </c>
      <c r="C74" s="9">
        <v>2.8500000000000001E-2</v>
      </c>
      <c r="D74" s="7">
        <f t="shared" si="17"/>
        <v>64413360.324005477</v>
      </c>
      <c r="E74" s="7">
        <f t="shared" si="11"/>
        <v>32206680.162002739</v>
      </c>
      <c r="F74" t="s">
        <v>10</v>
      </c>
      <c r="G74" s="7">
        <f t="shared" si="4"/>
        <v>322066801.62002736</v>
      </c>
      <c r="H74" s="7">
        <f t="shared" si="5"/>
        <v>5367780.0270004561</v>
      </c>
      <c r="I74" s="8">
        <f t="shared" si="18"/>
        <v>52.666246682247284</v>
      </c>
      <c r="J74" s="10">
        <f t="shared" si="6"/>
        <v>282700827.038046</v>
      </c>
      <c r="K74" s="13">
        <v>1.03</v>
      </c>
      <c r="L74" s="10">
        <f t="shared" si="12"/>
        <v>6.8299827345856201</v>
      </c>
      <c r="M74" s="14">
        <f t="shared" si="13"/>
        <v>41391148.122016102</v>
      </c>
      <c r="N74" s="9">
        <v>3.15E-2</v>
      </c>
      <c r="O74" s="7">
        <f t="shared" si="19"/>
        <v>76482264.031381816</v>
      </c>
      <c r="P74" s="7">
        <f t="shared" si="14"/>
        <v>68834037.62824364</v>
      </c>
      <c r="Q74" t="s">
        <v>10</v>
      </c>
      <c r="R74" s="7">
        <f t="shared" si="7"/>
        <v>688340376.28243637</v>
      </c>
      <c r="S74" s="7">
        <f t="shared" si="8"/>
        <v>11472339.604707273</v>
      </c>
      <c r="T74" s="8">
        <f t="shared" si="20"/>
        <v>52.666246682247284</v>
      </c>
      <c r="U74" s="10">
        <f t="shared" si="9"/>
        <v>604205067.64402854</v>
      </c>
      <c r="V74" s="13">
        <v>1.03</v>
      </c>
      <c r="W74" s="10">
        <f t="shared" si="16"/>
        <v>6.8299827345856201</v>
      </c>
      <c r="X74" s="14">
        <f t="shared" si="15"/>
        <v>88463630.308237687</v>
      </c>
    </row>
    <row r="75" spans="1:24" x14ac:dyDescent="0.2">
      <c r="A75" s="5">
        <v>2087</v>
      </c>
      <c r="B75" s="5">
        <v>66</v>
      </c>
      <c r="C75" s="9">
        <v>2.8500000000000001E-2</v>
      </c>
      <c r="D75" s="7">
        <f t="shared" si="17"/>
        <v>66249141.093239628</v>
      </c>
      <c r="E75" s="7">
        <f t="shared" si="11"/>
        <v>33124570.546619814</v>
      </c>
      <c r="F75" t="s">
        <v>10</v>
      </c>
      <c r="G75" s="7">
        <f t="shared" si="4"/>
        <v>331245705.46619815</v>
      </c>
      <c r="H75" s="7">
        <f t="shared" si="5"/>
        <v>5520761.7577699693</v>
      </c>
      <c r="I75" s="8">
        <f t="shared" si="18"/>
        <v>53.714304991224004</v>
      </c>
      <c r="J75" s="10">
        <f t="shared" si="6"/>
        <v>296543880.84074205</v>
      </c>
      <c r="K75" s="13">
        <v>1.03</v>
      </c>
      <c r="L75" s="10">
        <f t="shared" si="12"/>
        <v>7.0348822166231884</v>
      </c>
      <c r="M75" s="14">
        <f t="shared" si="13"/>
        <v>42153354.059008822</v>
      </c>
      <c r="N75" s="9">
        <v>3.15E-2</v>
      </c>
      <c r="O75" s="7">
        <f t="shared" si="19"/>
        <v>78891455.348370343</v>
      </c>
      <c r="P75" s="7">
        <f t="shared" si="14"/>
        <v>71002309.813533306</v>
      </c>
      <c r="Q75" t="s">
        <v>10</v>
      </c>
      <c r="R75" s="7">
        <f t="shared" si="7"/>
        <v>710023098.13533306</v>
      </c>
      <c r="S75" s="7">
        <f t="shared" si="8"/>
        <v>11833718.30225555</v>
      </c>
      <c r="T75" s="8">
        <f t="shared" si="20"/>
        <v>53.714304991224004</v>
      </c>
      <c r="U75" s="10">
        <f t="shared" si="9"/>
        <v>635639954.06758416</v>
      </c>
      <c r="V75" s="13">
        <v>1.03</v>
      </c>
      <c r="W75" s="10">
        <f t="shared" si="16"/>
        <v>7.0348822166231884</v>
      </c>
      <c r="X75" s="14">
        <f t="shared" si="15"/>
        <v>90355450.808485255</v>
      </c>
    </row>
    <row r="76" spans="1:24" x14ac:dyDescent="0.2">
      <c r="A76" s="5">
        <v>2088</v>
      </c>
      <c r="B76" s="5">
        <v>67</v>
      </c>
      <c r="C76" s="9">
        <v>2.8500000000000001E-2</v>
      </c>
      <c r="D76" s="7">
        <f t="shared" si="17"/>
        <v>68137241.61439696</v>
      </c>
      <c r="E76" s="7">
        <f t="shared" si="11"/>
        <v>34068620.80719848</v>
      </c>
      <c r="F76" t="s">
        <v>10</v>
      </c>
      <c r="G76" s="7">
        <f t="shared" si="4"/>
        <v>340686208.07198477</v>
      </c>
      <c r="H76" s="7">
        <f t="shared" si="5"/>
        <v>5678103.4678664124</v>
      </c>
      <c r="I76" s="8">
        <f t="shared" si="18"/>
        <v>54.783219660549364</v>
      </c>
      <c r="J76" s="10">
        <f t="shared" si="6"/>
        <v>311064789.53545278</v>
      </c>
      <c r="K76" s="13">
        <v>1.03</v>
      </c>
      <c r="L76" s="10">
        <f t="shared" si="12"/>
        <v>7.2459286831218845</v>
      </c>
      <c r="M76" s="14">
        <f t="shared" si="13"/>
        <v>42929595.796329528</v>
      </c>
      <c r="N76" s="9">
        <v>3.15E-2</v>
      </c>
      <c r="O76" s="7">
        <f t="shared" si="19"/>
        <v>81376536.191844016</v>
      </c>
      <c r="P76" s="7">
        <f t="shared" si="14"/>
        <v>73238882.572659612</v>
      </c>
      <c r="Q76" t="s">
        <v>10</v>
      </c>
      <c r="R76" s="7">
        <f t="shared" si="7"/>
        <v>732388825.72659612</v>
      </c>
      <c r="S76" s="7">
        <f t="shared" si="8"/>
        <v>12206480.428776601</v>
      </c>
      <c r="T76" s="8">
        <f t="shared" si="20"/>
        <v>54.783219660549364</v>
      </c>
      <c r="U76" s="10">
        <f t="shared" si="9"/>
        <v>668710298.61186528</v>
      </c>
      <c r="V76" s="13">
        <v>1.03</v>
      </c>
      <c r="W76" s="10">
        <f t="shared" si="16"/>
        <v>7.2459286831218845</v>
      </c>
      <c r="X76" s="14">
        <f t="shared" si="15"/>
        <v>92287728.441146299</v>
      </c>
    </row>
    <row r="77" spans="1:24" x14ac:dyDescent="0.2">
      <c r="A77" s="5">
        <v>2089</v>
      </c>
      <c r="B77" s="5">
        <v>68</v>
      </c>
      <c r="C77" s="9">
        <v>2.8500000000000001E-2</v>
      </c>
      <c r="D77" s="7">
        <f t="shared" si="17"/>
        <v>70079153.000407264</v>
      </c>
      <c r="E77" s="7">
        <f t="shared" si="11"/>
        <v>35039576.500203632</v>
      </c>
      <c r="F77" t="s">
        <v>10</v>
      </c>
      <c r="G77" s="7">
        <f t="shared" si="4"/>
        <v>350395765.00203633</v>
      </c>
      <c r="H77" s="7">
        <f t="shared" si="5"/>
        <v>5839929.4167006053</v>
      </c>
      <c r="I77" s="8">
        <f t="shared" si="18"/>
        <v>55.8734057317943</v>
      </c>
      <c r="J77" s="10">
        <f t="shared" si="6"/>
        <v>326296745.74435377</v>
      </c>
      <c r="K77" s="13">
        <v>1.03</v>
      </c>
      <c r="L77" s="10">
        <f t="shared" si="12"/>
        <v>7.4633065436155404</v>
      </c>
      <c r="M77" s="14">
        <f t="shared" si="13"/>
        <v>43720131.799153179</v>
      </c>
      <c r="N77" s="9">
        <v>3.15E-2</v>
      </c>
      <c r="O77" s="7">
        <f t="shared" si="19"/>
        <v>83939897.081887111</v>
      </c>
      <c r="P77" s="7">
        <f t="shared" si="14"/>
        <v>75545907.373698398</v>
      </c>
      <c r="Q77" t="s">
        <v>10</v>
      </c>
      <c r="R77" s="7">
        <f t="shared" si="7"/>
        <v>755459073.73698401</v>
      </c>
      <c r="S77" s="7">
        <f t="shared" si="8"/>
        <v>12590984.562283067</v>
      </c>
      <c r="T77" s="8">
        <f t="shared" si="20"/>
        <v>55.8734057317943</v>
      </c>
      <c r="U77" s="10">
        <f t="shared" si="9"/>
        <v>703501189.01120031</v>
      </c>
      <c r="V77" s="13">
        <v>1.03</v>
      </c>
      <c r="W77" s="10">
        <f t="shared" si="16"/>
        <v>7.4633065436155404</v>
      </c>
      <c r="X77" s="14">
        <f t="shared" si="15"/>
        <v>94261328.39378117</v>
      </c>
    </row>
    <row r="78" spans="1:24" x14ac:dyDescent="0.2">
      <c r="A78" s="5">
        <v>2090</v>
      </c>
      <c r="B78" s="5">
        <v>69</v>
      </c>
      <c r="C78" s="9">
        <v>2.8500000000000001E-2</v>
      </c>
      <c r="D78" s="7">
        <f t="shared" si="17"/>
        <v>72076408.860918865</v>
      </c>
      <c r="E78" s="7">
        <f t="shared" si="11"/>
        <v>36038204.430459432</v>
      </c>
      <c r="F78" t="s">
        <v>10</v>
      </c>
      <c r="G78" s="7">
        <f t="shared" si="4"/>
        <v>360382044.30459434</v>
      </c>
      <c r="H78" s="7">
        <f t="shared" si="5"/>
        <v>6006367.4050765727</v>
      </c>
      <c r="I78" s="8">
        <f t="shared" si="18"/>
        <v>56.985286505857005</v>
      </c>
      <c r="J78" s="10">
        <f t="shared" si="6"/>
        <v>342274567.43772936</v>
      </c>
      <c r="K78" s="13">
        <v>1.03</v>
      </c>
      <c r="L78" s="10">
        <f t="shared" si="12"/>
        <v>7.6872057399240061</v>
      </c>
      <c r="M78" s="14">
        <f t="shared" si="13"/>
        <v>44525225.292215608</v>
      </c>
      <c r="N78" s="9">
        <v>3.15E-2</v>
      </c>
      <c r="O78" s="7">
        <f t="shared" si="19"/>
        <v>86584003.839966565</v>
      </c>
      <c r="P78" s="7">
        <f t="shared" si="14"/>
        <v>77925603.455969915</v>
      </c>
      <c r="Q78" t="s">
        <v>10</v>
      </c>
      <c r="R78" s="7">
        <f t="shared" si="7"/>
        <v>779256034.55969918</v>
      </c>
      <c r="S78" s="7">
        <f t="shared" si="8"/>
        <v>12987600.575994987</v>
      </c>
      <c r="T78" s="8">
        <f t="shared" si="20"/>
        <v>56.985286505857005</v>
      </c>
      <c r="U78" s="10">
        <f t="shared" si="9"/>
        <v>740102139.84670782</v>
      </c>
      <c r="V78" s="13">
        <v>1.03</v>
      </c>
      <c r="W78" s="10">
        <f t="shared" si="16"/>
        <v>7.6872057399240061</v>
      </c>
      <c r="X78" s="14">
        <f t="shared" si="15"/>
        <v>96277134.356238037</v>
      </c>
    </row>
    <row r="79" spans="1:24" x14ac:dyDescent="0.2">
      <c r="A79" s="5">
        <v>2091</v>
      </c>
      <c r="B79" s="5">
        <v>70</v>
      </c>
      <c r="C79" s="9">
        <v>2.8500000000000001E-2</v>
      </c>
      <c r="D79" s="7">
        <f t="shared" si="17"/>
        <v>74130586.513455048</v>
      </c>
      <c r="E79" s="7">
        <f t="shared" si="11"/>
        <v>37065293.256727524</v>
      </c>
      <c r="F79" t="s">
        <v>10</v>
      </c>
      <c r="G79" s="7">
        <f t="shared" si="4"/>
        <v>370652932.56727523</v>
      </c>
      <c r="H79" s="7">
        <f t="shared" si="5"/>
        <v>6177548.8761212537</v>
      </c>
      <c r="I79" s="8">
        <f t="shared" si="18"/>
        <v>58.119293707323564</v>
      </c>
      <c r="J79" s="10">
        <f t="shared" si="6"/>
        <v>359034777.52263772</v>
      </c>
      <c r="K79" s="13">
        <v>1.03</v>
      </c>
      <c r="L79" s="10">
        <f t="shared" si="12"/>
        <v>7.9178219121217266</v>
      </c>
      <c r="M79" s="14">
        <f t="shared" si="13"/>
        <v>45345144.347459532</v>
      </c>
      <c r="N79" s="9">
        <v>3.15E-2</v>
      </c>
      <c r="O79" s="7">
        <f t="shared" si="19"/>
        <v>89311399.960925519</v>
      </c>
      <c r="P79" s="7">
        <f t="shared" si="14"/>
        <v>80380259.964832976</v>
      </c>
      <c r="Q79" t="s">
        <v>10</v>
      </c>
      <c r="R79" s="7">
        <f t="shared" si="7"/>
        <v>803802599.64832973</v>
      </c>
      <c r="S79" s="7">
        <f t="shared" si="8"/>
        <v>13396709.994138829</v>
      </c>
      <c r="T79" s="8">
        <f t="shared" si="20"/>
        <v>58.119293707323564</v>
      </c>
      <c r="U79" s="10">
        <f t="shared" si="9"/>
        <v>778607322.86119151</v>
      </c>
      <c r="V79" s="13">
        <v>1.03</v>
      </c>
      <c r="W79" s="10">
        <f t="shared" si="16"/>
        <v>7.9178219121217266</v>
      </c>
      <c r="X79" s="14">
        <f t="shared" si="15"/>
        <v>98336048.91632998</v>
      </c>
    </row>
    <row r="80" spans="1:24" x14ac:dyDescent="0.2">
      <c r="A80" s="5">
        <v>2092</v>
      </c>
      <c r="B80" s="5">
        <v>71</v>
      </c>
      <c r="C80" s="9">
        <v>2.8500000000000001E-2</v>
      </c>
      <c r="D80" s="7">
        <f t="shared" si="17"/>
        <v>76243308.229088515</v>
      </c>
      <c r="E80" s="7">
        <f t="shared" si="11"/>
        <v>38121654.114544258</v>
      </c>
      <c r="F80" t="s">
        <v>10</v>
      </c>
      <c r="G80" s="7">
        <f t="shared" si="4"/>
        <v>381216541.14544261</v>
      </c>
      <c r="H80" s="7">
        <f t="shared" si="5"/>
        <v>6353609.0190907102</v>
      </c>
      <c r="I80" s="8">
        <f t="shared" si="18"/>
        <v>59.275867652099308</v>
      </c>
      <c r="J80" s="10">
        <f t="shared" si="6"/>
        <v>376615687.32880545</v>
      </c>
      <c r="K80" s="13">
        <v>1.03</v>
      </c>
      <c r="L80" s="10">
        <f t="shared" si="12"/>
        <v>8.1553565694853791</v>
      </c>
      <c r="M80" s="14">
        <f t="shared" si="13"/>
        <v>46180161.973294407</v>
      </c>
      <c r="N80" s="9">
        <v>3.15E-2</v>
      </c>
      <c r="O80" s="7">
        <f t="shared" si="19"/>
        <v>92124709.059694678</v>
      </c>
      <c r="P80" s="7">
        <f t="shared" si="14"/>
        <v>82912238.153725207</v>
      </c>
      <c r="Q80" t="s">
        <v>10</v>
      </c>
      <c r="R80" s="7">
        <f t="shared" si="7"/>
        <v>829122381.53725207</v>
      </c>
      <c r="S80" s="7">
        <f t="shared" si="8"/>
        <v>13818706.358954201</v>
      </c>
      <c r="T80" s="8">
        <f t="shared" si="20"/>
        <v>59.275867652099308</v>
      </c>
      <c r="U80" s="10">
        <f t="shared" si="9"/>
        <v>819115809.25659227</v>
      </c>
      <c r="V80" s="13">
        <v>1.03</v>
      </c>
      <c r="W80" s="10">
        <f t="shared" si="16"/>
        <v>8.1553565694853791</v>
      </c>
      <c r="X80" s="14">
        <f t="shared" si="15"/>
        <v>100438993.96397333</v>
      </c>
    </row>
    <row r="81" spans="1:24" x14ac:dyDescent="0.2">
      <c r="A81" s="5">
        <v>2093</v>
      </c>
      <c r="B81" s="5">
        <v>72</v>
      </c>
      <c r="C81" s="9">
        <v>2.8500000000000001E-2</v>
      </c>
      <c r="D81" s="7">
        <f t="shared" si="17"/>
        <v>78416242.51361753</v>
      </c>
      <c r="E81" s="7">
        <f t="shared" si="11"/>
        <v>39208121.256808765</v>
      </c>
      <c r="F81" t="s">
        <v>10</v>
      </c>
      <c r="G81" s="7">
        <f t="shared" si="4"/>
        <v>392081212.56808764</v>
      </c>
      <c r="H81" s="7">
        <f t="shared" si="5"/>
        <v>6534686.8761347942</v>
      </c>
      <c r="I81" s="8">
        <f t="shared" si="18"/>
        <v>60.455457418376085</v>
      </c>
      <c r="J81" s="10">
        <f t="shared" si="6"/>
        <v>395057484.1825881</v>
      </c>
      <c r="K81" s="13">
        <v>1.03</v>
      </c>
      <c r="L81" s="10">
        <f t="shared" si="12"/>
        <v>8.4000172665699395</v>
      </c>
      <c r="M81" s="14">
        <f t="shared" si="13"/>
        <v>47030556.205500007</v>
      </c>
      <c r="N81" s="9">
        <v>3.15E-2</v>
      </c>
      <c r="O81" s="7">
        <f t="shared" si="19"/>
        <v>95026637.395075068</v>
      </c>
      <c r="P81" s="7">
        <f t="shared" si="14"/>
        <v>85523973.655567557</v>
      </c>
      <c r="Q81" t="s">
        <v>10</v>
      </c>
      <c r="R81" s="7">
        <f t="shared" si="7"/>
        <v>855239736.55567551</v>
      </c>
      <c r="S81" s="7">
        <f t="shared" si="8"/>
        <v>14253995.609261258</v>
      </c>
      <c r="T81" s="8">
        <f t="shared" si="20"/>
        <v>60.455457418376085</v>
      </c>
      <c r="U81" s="10">
        <f t="shared" si="9"/>
        <v>861731824.59741366</v>
      </c>
      <c r="V81" s="13">
        <v>1.03</v>
      </c>
      <c r="W81" s="10">
        <f t="shared" si="16"/>
        <v>8.4000172665699395</v>
      </c>
      <c r="X81" s="14">
        <f t="shared" si="15"/>
        <v>102586911.10396883</v>
      </c>
    </row>
    <row r="82" spans="1:24" x14ac:dyDescent="0.2">
      <c r="A82" s="5">
        <v>2094</v>
      </c>
      <c r="B82" s="5">
        <v>73</v>
      </c>
      <c r="C82" s="9">
        <v>2.8500000000000001E-2</v>
      </c>
      <c r="D82" s="7">
        <f t="shared" si="17"/>
        <v>80651105.425255626</v>
      </c>
      <c r="E82" s="7">
        <f t="shared" si="11"/>
        <v>40325552.712627813</v>
      </c>
      <c r="F82" t="s">
        <v>10</v>
      </c>
      <c r="G82" s="7">
        <f t="shared" si="4"/>
        <v>403255527.12627816</v>
      </c>
      <c r="H82" s="7">
        <f t="shared" si="5"/>
        <v>6720925.4521046365</v>
      </c>
      <c r="I82" s="8">
        <f t="shared" si="18"/>
        <v>61.658521021001768</v>
      </c>
      <c r="J82" s="10">
        <f t="shared" si="6"/>
        <v>414402323.26917952</v>
      </c>
      <c r="K82" s="13">
        <v>1.03</v>
      </c>
      <c r="L82" s="10">
        <f t="shared" si="12"/>
        <v>8.6520177845670379</v>
      </c>
      <c r="M82" s="14">
        <f t="shared" si="13"/>
        <v>47896610.199804038</v>
      </c>
      <c r="N82" s="9">
        <v>3.15E-2</v>
      </c>
      <c r="O82" s="7">
        <f t="shared" si="19"/>
        <v>98019976.473019943</v>
      </c>
      <c r="P82" s="7">
        <f t="shared" si="14"/>
        <v>88217978.825717956</v>
      </c>
      <c r="Q82" t="s">
        <v>10</v>
      </c>
      <c r="R82" s="7">
        <f t="shared" si="7"/>
        <v>882179788.2571795</v>
      </c>
      <c r="S82" s="7">
        <f t="shared" si="8"/>
        <v>14702996.470952991</v>
      </c>
      <c r="T82" s="8">
        <f t="shared" si="20"/>
        <v>61.658521021001768</v>
      </c>
      <c r="U82" s="10">
        <f t="shared" si="9"/>
        <v>906565016.97596979</v>
      </c>
      <c r="V82" s="13">
        <v>1.03</v>
      </c>
      <c r="W82" s="10">
        <f t="shared" si="16"/>
        <v>8.6520177845670379</v>
      </c>
      <c r="X82" s="14">
        <f t="shared" si="15"/>
        <v>104780762.07761008</v>
      </c>
    </row>
    <row r="83" spans="1:24" x14ac:dyDescent="0.2">
      <c r="A83" s="5">
        <v>2095</v>
      </c>
      <c r="B83" s="5">
        <v>74</v>
      </c>
      <c r="C83" s="9">
        <v>2.8500000000000001E-2</v>
      </c>
      <c r="D83" s="7">
        <f t="shared" si="17"/>
        <v>82949661.929875404</v>
      </c>
      <c r="E83" s="7">
        <f t="shared" si="11"/>
        <v>41474830.964937702</v>
      </c>
      <c r="F83" t="s">
        <v>10</v>
      </c>
      <c r="G83" s="7">
        <f t="shared" si="4"/>
        <v>414748309.64937699</v>
      </c>
      <c r="H83" s="7">
        <f t="shared" si="5"/>
        <v>6912471.8274896163</v>
      </c>
      <c r="I83" s="8">
        <f t="shared" si="18"/>
        <v>62.885525589319705</v>
      </c>
      <c r="J83" s="10">
        <f t="shared" si="6"/>
        <v>434694423.9930498</v>
      </c>
      <c r="K83" s="13">
        <v>1.03</v>
      </c>
      <c r="L83" s="10">
        <f t="shared" si="12"/>
        <v>8.9115783181040484</v>
      </c>
      <c r="M83" s="14">
        <f t="shared" si="13"/>
        <v>48778612.326164432</v>
      </c>
      <c r="N83" s="9">
        <v>3.15E-2</v>
      </c>
      <c r="O83" s="7">
        <f t="shared" si="19"/>
        <v>101107605.73192008</v>
      </c>
      <c r="P83" s="7">
        <f t="shared" si="14"/>
        <v>90996845.158728078</v>
      </c>
      <c r="Q83" t="s">
        <v>10</v>
      </c>
      <c r="R83" s="7">
        <f t="shared" si="7"/>
        <v>909968451.58728075</v>
      </c>
      <c r="S83" s="7">
        <f t="shared" si="8"/>
        <v>15166140.859788012</v>
      </c>
      <c r="T83" s="8">
        <f t="shared" si="20"/>
        <v>62.885525589319705</v>
      </c>
      <c r="U83" s="10">
        <f t="shared" si="9"/>
        <v>953730739.12942612</v>
      </c>
      <c r="V83" s="13">
        <v>1.03</v>
      </c>
      <c r="W83" s="10">
        <f t="shared" si="16"/>
        <v>8.9115783181040484</v>
      </c>
      <c r="X83" s="14">
        <f t="shared" si="15"/>
        <v>107021529.19330835</v>
      </c>
    </row>
    <row r="84" spans="1:24" x14ac:dyDescent="0.2">
      <c r="A84" s="5">
        <v>2096</v>
      </c>
      <c r="B84" s="5">
        <v>75</v>
      </c>
      <c r="C84" s="9">
        <v>2.8500000000000001E-2</v>
      </c>
      <c r="D84" s="7">
        <f t="shared" si="17"/>
        <v>85313727.294876844</v>
      </c>
      <c r="E84" s="7">
        <f t="shared" si="11"/>
        <v>42656863.647438422</v>
      </c>
      <c r="F84" t="s">
        <v>10</v>
      </c>
      <c r="G84" s="7">
        <f t="shared" si="4"/>
        <v>426568636.47438419</v>
      </c>
      <c r="H84" s="7">
        <f t="shared" si="5"/>
        <v>7109477.27457307</v>
      </c>
      <c r="I84" s="8">
        <f t="shared" si="18"/>
        <v>64.13694754854717</v>
      </c>
      <c r="J84" s="10">
        <f t="shared" si="6"/>
        <v>455980171.05688107</v>
      </c>
      <c r="K84" s="13">
        <v>1.03</v>
      </c>
      <c r="L84" s="10">
        <f t="shared" si="12"/>
        <v>9.1789256676471709</v>
      </c>
      <c r="M84" s="14">
        <f t="shared" si="13"/>
        <v>49676856.264787927</v>
      </c>
      <c r="N84" s="9">
        <v>3.15E-2</v>
      </c>
      <c r="O84" s="7">
        <f t="shared" si="19"/>
        <v>104292495.31247556</v>
      </c>
      <c r="P84" s="7">
        <f t="shared" si="14"/>
        <v>93863245.781228006</v>
      </c>
      <c r="Q84" t="s">
        <v>10</v>
      </c>
      <c r="R84" s="7">
        <f t="shared" si="7"/>
        <v>938632457.81228006</v>
      </c>
      <c r="S84" s="7">
        <f t="shared" si="8"/>
        <v>15643874.296871334</v>
      </c>
      <c r="T84" s="8">
        <f t="shared" si="20"/>
        <v>64.13694754854717</v>
      </c>
      <c r="U84" s="10">
        <f t="shared" si="9"/>
        <v>1003350345.234502</v>
      </c>
      <c r="V84" s="13">
        <v>1.03</v>
      </c>
      <c r="W84" s="10">
        <f t="shared" si="16"/>
        <v>9.1789256676471709</v>
      </c>
      <c r="X84" s="14">
        <f t="shared" si="15"/>
        <v>109310215.76642643</v>
      </c>
    </row>
    <row r="85" spans="1:24" x14ac:dyDescent="0.2">
      <c r="A85" s="5">
        <v>2097</v>
      </c>
      <c r="B85" s="5">
        <v>76</v>
      </c>
      <c r="C85" s="9">
        <v>2.8500000000000001E-2</v>
      </c>
      <c r="D85" s="7">
        <f t="shared" si="17"/>
        <v>87745168.522780836</v>
      </c>
      <c r="E85" s="7">
        <f t="shared" si="11"/>
        <v>43872584.261390418</v>
      </c>
      <c r="F85" t="s">
        <v>10</v>
      </c>
      <c r="G85" s="7">
        <f t="shared" si="4"/>
        <v>438725842.61390418</v>
      </c>
      <c r="H85" s="7">
        <f t="shared" si="5"/>
        <v>7312097.3768984033</v>
      </c>
      <c r="I85" s="8">
        <f t="shared" si="18"/>
        <v>65.413272804763267</v>
      </c>
      <c r="J85" s="10">
        <f t="shared" si="6"/>
        <v>478308220.49004912</v>
      </c>
      <c r="K85" s="13">
        <v>1.03</v>
      </c>
      <c r="L85" s="10">
        <f t="shared" si="12"/>
        <v>9.4542934376765846</v>
      </c>
      <c r="M85" s="14">
        <f t="shared" si="13"/>
        <v>50591641.103916757</v>
      </c>
      <c r="N85" s="9">
        <v>3.15E-2</v>
      </c>
      <c r="O85" s="7">
        <f t="shared" si="19"/>
        <v>107577708.91481856</v>
      </c>
      <c r="P85" s="7">
        <f t="shared" si="14"/>
        <v>96819938.023336709</v>
      </c>
      <c r="Q85" t="s">
        <v>10</v>
      </c>
      <c r="R85" s="7">
        <f t="shared" si="7"/>
        <v>968199380.23336709</v>
      </c>
      <c r="S85" s="7">
        <f t="shared" si="8"/>
        <v>16136656.337222785</v>
      </c>
      <c r="T85" s="8">
        <f t="shared" si="20"/>
        <v>65.413272804763267</v>
      </c>
      <c r="U85" s="10">
        <f t="shared" si="9"/>
        <v>1055551503.143466</v>
      </c>
      <c r="V85" s="13">
        <v>1.03</v>
      </c>
      <c r="W85" s="10">
        <f t="shared" si="16"/>
        <v>9.4542934376765846</v>
      </c>
      <c r="X85" s="14">
        <f t="shared" si="15"/>
        <v>111647846.56851843</v>
      </c>
    </row>
    <row r="86" spans="1:24" x14ac:dyDescent="0.2">
      <c r="A86" s="5">
        <v>2098</v>
      </c>
      <c r="B86" s="5">
        <v>77</v>
      </c>
      <c r="C86" s="9">
        <v>2.8500000000000001E-2</v>
      </c>
      <c r="D86" s="7">
        <f t="shared" si="17"/>
        <v>90245905.825680092</v>
      </c>
      <c r="E86" s="7">
        <f t="shared" si="11"/>
        <v>45122952.912840046</v>
      </c>
      <c r="F86" t="s">
        <v>10</v>
      </c>
      <c r="G86" s="7">
        <f t="shared" si="4"/>
        <v>451229529.12840044</v>
      </c>
      <c r="H86" s="7">
        <f t="shared" si="5"/>
        <v>7520492.1521400074</v>
      </c>
      <c r="I86" s="8">
        <f t="shared" si="18"/>
        <v>66.714996933578064</v>
      </c>
      <c r="J86" s="10">
        <f t="shared" si="6"/>
        <v>501729610.8690185</v>
      </c>
      <c r="K86" s="13">
        <v>1.03</v>
      </c>
      <c r="L86" s="10">
        <f t="shared" si="12"/>
        <v>9.7379222408068813</v>
      </c>
      <c r="M86" s="14">
        <f>J86/L86</f>
        <v>51523271.439415947</v>
      </c>
      <c r="N86" s="9">
        <v>3.15E-2</v>
      </c>
      <c r="O86" s="7">
        <f t="shared" si="19"/>
        <v>110966406.74563535</v>
      </c>
      <c r="P86" s="7">
        <f t="shared" si="14"/>
        <v>99869766.071071818</v>
      </c>
      <c r="Q86" t="s">
        <v>10</v>
      </c>
      <c r="R86" s="7">
        <f t="shared" si="7"/>
        <v>998697660.71071815</v>
      </c>
      <c r="S86" s="7">
        <f t="shared" si="8"/>
        <v>16644961.011845302</v>
      </c>
      <c r="T86" s="8">
        <f t="shared" si="20"/>
        <v>66.714996933578064</v>
      </c>
      <c r="U86" s="10">
        <f t="shared" si="9"/>
        <v>1110468522.8647857</v>
      </c>
      <c r="V86" s="13">
        <v>1.03</v>
      </c>
      <c r="W86" s="10">
        <f t="shared" si="16"/>
        <v>9.7379222408068813</v>
      </c>
      <c r="X86" s="14">
        <f t="shared" si="15"/>
        <v>114035468.28617647</v>
      </c>
    </row>
    <row r="87" spans="1:24" x14ac:dyDescent="0.2">
      <c r="A87" s="5">
        <v>2099</v>
      </c>
      <c r="B87" s="5">
        <v>78</v>
      </c>
      <c r="C87" s="9">
        <v>2.8500000000000001E-2</v>
      </c>
      <c r="D87" s="7">
        <f t="shared" si="17"/>
        <v>92817914.141711965</v>
      </c>
      <c r="E87" s="7">
        <f t="shared" si="11"/>
        <v>46408957.070855983</v>
      </c>
      <c r="F87" t="s">
        <v>10</v>
      </c>
      <c r="G87" s="7">
        <f t="shared" si="4"/>
        <v>464089570.70855981</v>
      </c>
      <c r="H87" s="7">
        <f t="shared" si="5"/>
        <v>7734826.1784759965</v>
      </c>
      <c r="I87" s="8">
        <f t="shared" si="18"/>
        <v>68.042625372556273</v>
      </c>
      <c r="J87" s="10">
        <f t="shared" si="6"/>
        <v>526297879.98388332</v>
      </c>
      <c r="K87" s="13">
        <v>1.03</v>
      </c>
      <c r="L87" s="10">
        <f>POWER(K87,B87)</f>
        <v>10.03005990803109</v>
      </c>
      <c r="M87" s="14">
        <f t="shared" si="13"/>
        <v>52472057.476194687</v>
      </c>
      <c r="N87" s="9">
        <v>3.15E-2</v>
      </c>
      <c r="O87" s="7">
        <f t="shared" si="19"/>
        <v>114461848.55812287</v>
      </c>
      <c r="P87" s="7">
        <f t="shared" si="14"/>
        <v>103015663.70231059</v>
      </c>
      <c r="Q87" t="s">
        <v>10</v>
      </c>
      <c r="R87" s="7">
        <f t="shared" si="7"/>
        <v>1030156637.0231059</v>
      </c>
      <c r="S87" s="7">
        <f t="shared" si="8"/>
        <v>17169277.28371843</v>
      </c>
      <c r="T87" s="8">
        <f t="shared" si="20"/>
        <v>68.042625372556273</v>
      </c>
      <c r="U87" s="10">
        <f t="shared" si="9"/>
        <v>1168242702.1335936</v>
      </c>
      <c r="V87" s="13">
        <v>1.03</v>
      </c>
      <c r="W87" s="10">
        <f t="shared" si="16"/>
        <v>10.03005990803109</v>
      </c>
      <c r="X87" s="14">
        <f t="shared" si="15"/>
        <v>116474149.98969041</v>
      </c>
    </row>
    <row r="88" spans="1:24" x14ac:dyDescent="0.2">
      <c r="A88" s="5">
        <v>2100</v>
      </c>
      <c r="B88" s="5">
        <v>79</v>
      </c>
      <c r="C88" s="9">
        <v>2.8500000000000001E-2</v>
      </c>
      <c r="D88" s="7">
        <f t="shared" si="17"/>
        <v>95463224.694750756</v>
      </c>
      <c r="E88" s="7">
        <f t="shared" si="11"/>
        <v>47731612.347375378</v>
      </c>
      <c r="F88" t="s">
        <v>10</v>
      </c>
      <c r="G88" s="7">
        <f t="shared" si="4"/>
        <v>477316123.47375381</v>
      </c>
      <c r="H88" s="7">
        <f t="shared" si="5"/>
        <v>7955268.7245625639</v>
      </c>
      <c r="I88" s="8">
        <f t="shared" si="18"/>
        <v>69.396673617470142</v>
      </c>
      <c r="J88" s="10">
        <f t="shared" si="6"/>
        <v>552069187.21773624</v>
      </c>
      <c r="K88" s="13">
        <v>1.03</v>
      </c>
      <c r="L88" s="10">
        <f t="shared" si="12"/>
        <v>10.330961705272022</v>
      </c>
      <c r="M88" s="14">
        <f t="shared" si="13"/>
        <v>53438315.131495282</v>
      </c>
      <c r="N88" s="9">
        <v>3.15E-2</v>
      </c>
      <c r="O88" s="7">
        <f t="shared" si="19"/>
        <v>118067396.78770375</v>
      </c>
      <c r="P88" s="7">
        <f t="shared" si="14"/>
        <v>106260657.10893337</v>
      </c>
      <c r="Q88" t="s">
        <v>10</v>
      </c>
      <c r="R88" s="7">
        <f t="shared" si="7"/>
        <v>1062606571.0893338</v>
      </c>
      <c r="S88" s="7">
        <f t="shared" si="8"/>
        <v>17710109.518155564</v>
      </c>
      <c r="T88" s="8">
        <f t="shared" si="20"/>
        <v>69.396673617470142</v>
      </c>
      <c r="U88" s="10">
        <f t="shared" si="9"/>
        <v>1229022689.9610929</v>
      </c>
      <c r="V88" s="13">
        <v>1.03</v>
      </c>
      <c r="W88" s="10">
        <f t="shared" si="16"/>
        <v>10.330961705272022</v>
      </c>
      <c r="X88" s="14">
        <f t="shared" si="15"/>
        <v>118964983.61172967</v>
      </c>
    </row>
    <row r="89" spans="1:24" x14ac:dyDescent="0.2">
      <c r="A89" s="5"/>
      <c r="B89" s="5"/>
      <c r="D89" s="7"/>
      <c r="E89" s="7">
        <f t="shared" si="11"/>
        <v>0</v>
      </c>
      <c r="G89" s="7">
        <f t="shared" si="4"/>
        <v>0</v>
      </c>
      <c r="H89" s="7">
        <f t="shared" si="5"/>
        <v>0</v>
      </c>
      <c r="I89" s="8"/>
      <c r="J89" s="11"/>
      <c r="K89" s="11"/>
      <c r="L89" s="11"/>
      <c r="M89" s="15">
        <f>SUM(M31:M88)</f>
        <v>1929765133.0346034</v>
      </c>
      <c r="U89" s="11">
        <f>SUM(U9:U88)</f>
        <v>23540270847.84977</v>
      </c>
      <c r="V89" s="11"/>
      <c r="W89" s="11"/>
      <c r="X89" s="15">
        <f>SUM(X31:X88)</f>
        <v>4016583294.8137546</v>
      </c>
    </row>
    <row r="92" spans="1:24" x14ac:dyDescent="0.2">
      <c r="J92" s="11"/>
      <c r="K92" s="11"/>
      <c r="L92" s="11"/>
      <c r="V92" s="11"/>
      <c r="W92" s="11"/>
    </row>
  </sheetData>
  <mergeCells count="2">
    <mergeCell ref="N1:X1"/>
    <mergeCell ref="C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9"/>
  <sheetViews>
    <sheetView workbookViewId="0"/>
  </sheetViews>
  <sheetFormatPr defaultRowHeight="12.75" x14ac:dyDescent="0.2"/>
  <cols>
    <col min="7" max="7" width="10.140625" bestFit="1" customWidth="1"/>
    <col min="8" max="8" width="10.140625" customWidth="1"/>
    <col min="11" max="11" width="14" bestFit="1" customWidth="1"/>
    <col min="12" max="12" width="10.140625" bestFit="1" customWidth="1"/>
    <col min="13" max="13" width="11.140625" bestFit="1" customWidth="1"/>
    <col min="14" max="14" width="11.140625" customWidth="1"/>
    <col min="17" max="17" width="14" bestFit="1" customWidth="1"/>
    <col min="19" max="19" width="11.140625" bestFit="1" customWidth="1"/>
    <col min="20" max="20" width="11.140625" customWidth="1"/>
    <col min="23" max="23" width="11.28515625" bestFit="1" customWidth="1"/>
    <col min="25" max="26" width="10.140625" bestFit="1" customWidth="1"/>
    <col min="27" max="27" width="11.28515625" bestFit="1" customWidth="1"/>
  </cols>
  <sheetData>
    <row r="2" spans="1:27" ht="38.25" x14ac:dyDescent="0.2">
      <c r="C2" s="19" t="s">
        <v>19</v>
      </c>
      <c r="D2" s="19" t="s">
        <v>37</v>
      </c>
      <c r="E2" s="19" t="s">
        <v>20</v>
      </c>
      <c r="F2" s="21" t="s">
        <v>21</v>
      </c>
      <c r="G2" s="21" t="s">
        <v>27</v>
      </c>
      <c r="H2" s="21" t="s">
        <v>28</v>
      </c>
      <c r="I2" s="19" t="s">
        <v>31</v>
      </c>
      <c r="J2" s="19" t="s">
        <v>29</v>
      </c>
      <c r="K2" s="19" t="s">
        <v>20</v>
      </c>
      <c r="L2" s="21" t="s">
        <v>21</v>
      </c>
      <c r="N2" s="21" t="s">
        <v>28</v>
      </c>
      <c r="O2" s="19" t="s">
        <v>30</v>
      </c>
      <c r="P2" s="19" t="s">
        <v>37</v>
      </c>
      <c r="Q2" s="19" t="s">
        <v>20</v>
      </c>
      <c r="R2" s="21" t="s">
        <v>21</v>
      </c>
      <c r="S2" s="21" t="s">
        <v>27</v>
      </c>
      <c r="T2" s="21" t="s">
        <v>28</v>
      </c>
      <c r="U2" s="19" t="s">
        <v>22</v>
      </c>
      <c r="V2" s="19" t="s">
        <v>37</v>
      </c>
      <c r="W2" s="19" t="s">
        <v>20</v>
      </c>
      <c r="X2" s="21" t="s">
        <v>21</v>
      </c>
      <c r="Y2" s="21" t="s">
        <v>27</v>
      </c>
      <c r="Z2" s="21" t="s">
        <v>28</v>
      </c>
    </row>
    <row r="3" spans="1:27" x14ac:dyDescent="0.2">
      <c r="A3" s="29">
        <v>2012</v>
      </c>
      <c r="B3" s="29"/>
      <c r="C3" s="22">
        <v>2.5</v>
      </c>
      <c r="D3" s="22"/>
      <c r="E3" s="23"/>
      <c r="F3" s="24"/>
      <c r="G3" s="24"/>
      <c r="H3" s="24"/>
      <c r="I3" s="22">
        <v>1.6</v>
      </c>
      <c r="J3" s="22"/>
      <c r="K3" s="22"/>
      <c r="L3" s="24"/>
      <c r="M3" s="24"/>
      <c r="N3" s="24"/>
      <c r="O3" s="22">
        <v>0.6</v>
      </c>
      <c r="P3" s="22"/>
      <c r="Q3" s="22"/>
      <c r="R3" s="24"/>
      <c r="S3" s="24"/>
      <c r="T3" s="24"/>
      <c r="U3" s="22"/>
      <c r="V3" s="22"/>
      <c r="X3" s="14"/>
      <c r="Y3" s="14"/>
    </row>
    <row r="4" spans="1:27" x14ac:dyDescent="0.2">
      <c r="A4" s="29">
        <v>2013</v>
      </c>
      <c r="B4" s="29"/>
      <c r="C4" s="22">
        <v>2.5</v>
      </c>
      <c r="D4" s="22"/>
      <c r="E4" s="23"/>
      <c r="F4" s="24"/>
      <c r="G4" s="24"/>
      <c r="H4" s="24"/>
      <c r="I4" s="22">
        <v>1.6</v>
      </c>
      <c r="J4" s="22"/>
      <c r="K4" s="22"/>
      <c r="L4" s="24"/>
      <c r="M4" s="24"/>
      <c r="N4" s="24"/>
      <c r="O4" s="22">
        <v>0.6</v>
      </c>
      <c r="P4" s="22"/>
      <c r="Q4" s="22"/>
      <c r="R4" s="24"/>
      <c r="S4" s="24"/>
      <c r="T4" s="24"/>
      <c r="U4" s="22">
        <v>20.3</v>
      </c>
      <c r="V4" s="22"/>
      <c r="X4" s="14"/>
      <c r="Y4" s="14"/>
    </row>
    <row r="5" spans="1:27" x14ac:dyDescent="0.2">
      <c r="A5" s="29">
        <v>2014</v>
      </c>
      <c r="B5" s="29"/>
      <c r="C5" s="22">
        <v>2.5</v>
      </c>
      <c r="D5" s="22"/>
      <c r="E5" s="39">
        <v>27600</v>
      </c>
      <c r="F5" s="24">
        <f>C5*E5</f>
        <v>69000</v>
      </c>
      <c r="G5" s="24"/>
      <c r="H5" s="24"/>
      <c r="I5" s="22">
        <v>1.6</v>
      </c>
      <c r="J5" s="22"/>
      <c r="K5" s="25">
        <v>432400</v>
      </c>
      <c r="L5" s="24">
        <f>K5*I5</f>
        <v>691840</v>
      </c>
      <c r="M5" s="24"/>
      <c r="N5" s="24"/>
      <c r="O5" s="22">
        <v>0.6</v>
      </c>
      <c r="P5" s="22"/>
      <c r="Q5" s="26">
        <v>966000</v>
      </c>
      <c r="R5" s="24">
        <f>Q5*O5</f>
        <v>579600</v>
      </c>
      <c r="S5" s="24"/>
      <c r="T5" s="24"/>
      <c r="U5" s="22">
        <v>20.3</v>
      </c>
      <c r="V5" s="22"/>
      <c r="W5" s="27">
        <v>3927</v>
      </c>
      <c r="X5" s="14">
        <f>W5*U5</f>
        <v>79718.100000000006</v>
      </c>
      <c r="Y5" s="14"/>
    </row>
    <row r="6" spans="1:27" x14ac:dyDescent="0.2">
      <c r="A6" s="29">
        <v>2015</v>
      </c>
      <c r="B6" s="29"/>
      <c r="C6" s="22">
        <v>2.5</v>
      </c>
      <c r="D6" s="22"/>
      <c r="E6" s="40">
        <f>E5*1.0199</f>
        <v>28149.24</v>
      </c>
      <c r="F6" s="24">
        <f t="shared" ref="F6:F69" si="0">C6*E6</f>
        <v>70373.100000000006</v>
      </c>
      <c r="G6" s="24"/>
      <c r="H6" s="24"/>
      <c r="I6" s="22">
        <v>1.6</v>
      </c>
      <c r="J6" s="22"/>
      <c r="K6" s="28">
        <f>K5*1.0199</f>
        <v>441004.76</v>
      </c>
      <c r="L6" s="24">
        <f t="shared" ref="L6:L69" si="1">K6*I6</f>
        <v>705607.61600000004</v>
      </c>
      <c r="M6" s="24"/>
      <c r="N6" s="24"/>
      <c r="O6" s="22">
        <v>0.6</v>
      </c>
      <c r="P6" s="22"/>
      <c r="Q6" s="28">
        <f>Q5*1.0199</f>
        <v>985223.4</v>
      </c>
      <c r="R6" s="24">
        <f t="shared" ref="R6:R69" si="2">Q6*O6</f>
        <v>591134.04</v>
      </c>
      <c r="S6" s="24"/>
      <c r="T6" s="24"/>
      <c r="U6" s="22">
        <v>20.3</v>
      </c>
      <c r="V6" s="22"/>
      <c r="W6" s="11">
        <f>W5*1.0199</f>
        <v>4005.1473000000001</v>
      </c>
      <c r="X6" s="14">
        <f t="shared" ref="X6:X69" si="3">W6*U6</f>
        <v>81304.490190000011</v>
      </c>
      <c r="Y6" s="14"/>
    </row>
    <row r="7" spans="1:27" x14ac:dyDescent="0.2">
      <c r="A7" s="29">
        <v>2016</v>
      </c>
      <c r="B7" s="29"/>
      <c r="C7" s="22">
        <v>2.5</v>
      </c>
      <c r="D7" s="22"/>
      <c r="E7" s="40">
        <f t="shared" ref="E7:E70" si="4">E6*1.0199</f>
        <v>28709.409876000002</v>
      </c>
      <c r="F7" s="24">
        <f t="shared" si="0"/>
        <v>71773.524690000006</v>
      </c>
      <c r="G7" s="24"/>
      <c r="H7" s="24"/>
      <c r="I7" s="22">
        <v>1.6</v>
      </c>
      <c r="J7" s="22"/>
      <c r="K7" s="28">
        <f t="shared" ref="K7:K70" si="5">K6*1.0199</f>
        <v>449780.754724</v>
      </c>
      <c r="L7" s="24">
        <f t="shared" si="1"/>
        <v>719649.2075584</v>
      </c>
      <c r="M7" s="24"/>
      <c r="N7" s="24"/>
      <c r="O7" s="22">
        <v>0.6</v>
      </c>
      <c r="P7" s="22"/>
      <c r="Q7" s="28">
        <f t="shared" ref="Q7:Q70" si="6">Q6*1.0199</f>
        <v>1004829.3456600001</v>
      </c>
      <c r="R7" s="24">
        <f t="shared" si="2"/>
        <v>602897.60739600006</v>
      </c>
      <c r="S7" s="24"/>
      <c r="T7" s="24"/>
      <c r="U7" s="22">
        <v>20.3</v>
      </c>
      <c r="V7" s="22"/>
      <c r="W7" s="11">
        <f t="shared" ref="W7:W70" si="7">W6*1.0199</f>
        <v>4084.8497312700001</v>
      </c>
      <c r="X7" s="14">
        <f t="shared" si="3"/>
        <v>82922.449544781004</v>
      </c>
      <c r="Y7" s="14"/>
    </row>
    <row r="8" spans="1:27" x14ac:dyDescent="0.2">
      <c r="A8" s="29">
        <v>2017</v>
      </c>
      <c r="B8" s="29"/>
      <c r="C8" s="22">
        <v>2.5</v>
      </c>
      <c r="D8" s="22"/>
      <c r="E8" s="40">
        <f t="shared" si="4"/>
        <v>29280.727132532404</v>
      </c>
      <c r="F8" s="24">
        <f t="shared" si="0"/>
        <v>73201.817831331005</v>
      </c>
      <c r="G8" s="24"/>
      <c r="H8" s="24"/>
      <c r="I8" s="22">
        <v>1.6</v>
      </c>
      <c r="J8" s="22"/>
      <c r="K8" s="28">
        <f t="shared" si="5"/>
        <v>458731.39174300764</v>
      </c>
      <c r="L8" s="24">
        <f t="shared" si="1"/>
        <v>733970.22678881232</v>
      </c>
      <c r="M8" s="24"/>
      <c r="N8" s="24"/>
      <c r="O8" s="22">
        <v>0.6</v>
      </c>
      <c r="P8" s="22"/>
      <c r="Q8" s="28">
        <f t="shared" si="6"/>
        <v>1024825.4496386341</v>
      </c>
      <c r="R8" s="24">
        <f t="shared" si="2"/>
        <v>614895.26978318044</v>
      </c>
      <c r="S8" s="24"/>
      <c r="T8" s="24"/>
      <c r="U8" s="22">
        <v>20.3</v>
      </c>
      <c r="V8" s="22"/>
      <c r="W8" s="11">
        <f t="shared" si="7"/>
        <v>4166.1382409222733</v>
      </c>
      <c r="X8" s="14">
        <f t="shared" si="3"/>
        <v>84572.606290722149</v>
      </c>
      <c r="Y8" s="14"/>
    </row>
    <row r="9" spans="1:27" x14ac:dyDescent="0.2">
      <c r="A9" s="5">
        <v>2018</v>
      </c>
      <c r="B9" s="5">
        <v>0</v>
      </c>
      <c r="C9">
        <v>2.25</v>
      </c>
      <c r="D9">
        <v>0.25</v>
      </c>
      <c r="E9" s="40">
        <f t="shared" si="4"/>
        <v>29863.413602469798</v>
      </c>
      <c r="F9" s="24">
        <f t="shared" si="0"/>
        <v>67192.680605557049</v>
      </c>
      <c r="G9" s="14">
        <f>F9/(1.03^B9)</f>
        <v>67192.680605557049</v>
      </c>
      <c r="H9" s="14">
        <f>(E9*D9)/(1.03^B9)</f>
        <v>7465.8534006174496</v>
      </c>
      <c r="I9">
        <v>1.45</v>
      </c>
      <c r="J9">
        <v>0.15</v>
      </c>
      <c r="K9" s="28">
        <f t="shared" si="5"/>
        <v>467860.14643869351</v>
      </c>
      <c r="L9" s="24">
        <f t="shared" si="1"/>
        <v>678397.21233610553</v>
      </c>
      <c r="M9" s="14">
        <f>L9/(1.03^B9)</f>
        <v>678397.21233610553</v>
      </c>
      <c r="N9" s="14">
        <f>(K9*J9)/(1.03^B9)</f>
        <v>70179.02196580403</v>
      </c>
      <c r="O9">
        <v>0.2</v>
      </c>
      <c r="P9">
        <v>0.4</v>
      </c>
      <c r="Q9" s="28">
        <f t="shared" si="6"/>
        <v>1045219.4760864429</v>
      </c>
      <c r="R9" s="24">
        <f t="shared" si="2"/>
        <v>209043.89521728861</v>
      </c>
      <c r="S9" s="14">
        <f t="shared" ref="S9:S40" si="8">R9/(1.03^B9)</f>
        <v>209043.89521728861</v>
      </c>
      <c r="T9" s="14">
        <f>(Q9*P9)/(1.03^B9)</f>
        <v>418087.79043457721</v>
      </c>
      <c r="U9">
        <v>15</v>
      </c>
      <c r="V9">
        <v>5.3</v>
      </c>
      <c r="W9" s="11">
        <f t="shared" si="7"/>
        <v>4249.0443919166264</v>
      </c>
      <c r="X9" s="14">
        <f t="shared" si="3"/>
        <v>63735.665878749394</v>
      </c>
      <c r="Y9" s="14">
        <f t="shared" ref="Y9:Y40" si="9">X9/(1.03^B9)</f>
        <v>63735.665878749394</v>
      </c>
      <c r="Z9" s="14">
        <f>(W9*V9)/(1.03^B9)</f>
        <v>22519.935277158118</v>
      </c>
      <c r="AA9" s="11"/>
    </row>
    <row r="10" spans="1:27" x14ac:dyDescent="0.2">
      <c r="A10" s="5">
        <v>2019</v>
      </c>
      <c r="B10" s="5">
        <v>1</v>
      </c>
      <c r="C10">
        <v>2.25</v>
      </c>
      <c r="D10">
        <v>0.25</v>
      </c>
      <c r="E10" s="40">
        <f t="shared" si="4"/>
        <v>30457.695533158949</v>
      </c>
      <c r="F10" s="24">
        <f t="shared" si="0"/>
        <v>68529.814949607637</v>
      </c>
      <c r="G10" s="14">
        <f t="shared" ref="G10:G73" si="10">F10/(1.03^B10)</f>
        <v>66533.800921949165</v>
      </c>
      <c r="H10" s="14">
        <f t="shared" ref="H10:H73" si="11">(E10*D10)/(1.03^B10)</f>
        <v>7392.6445468832399</v>
      </c>
      <c r="I10">
        <v>1.45</v>
      </c>
      <c r="J10">
        <v>0.15</v>
      </c>
      <c r="K10" s="28">
        <f t="shared" si="5"/>
        <v>477170.56335282355</v>
      </c>
      <c r="L10" s="24">
        <f t="shared" si="1"/>
        <v>691897.3168615941</v>
      </c>
      <c r="M10" s="14">
        <f t="shared" ref="M10:M73" si="12">L10/(1.03^B10)</f>
        <v>671744.96782679041</v>
      </c>
      <c r="N10" s="14">
        <f t="shared" ref="N10:N73" si="13">(K10*J10)/(1.03^B10)</f>
        <v>69490.858740702461</v>
      </c>
      <c r="O10">
        <v>0.2</v>
      </c>
      <c r="P10">
        <v>0.4</v>
      </c>
      <c r="Q10" s="28">
        <f t="shared" si="6"/>
        <v>1066019.3436605632</v>
      </c>
      <c r="R10" s="24">
        <f t="shared" si="2"/>
        <v>213203.86873211266</v>
      </c>
      <c r="S10" s="14">
        <f t="shared" si="8"/>
        <v>206994.04731273075</v>
      </c>
      <c r="T10" s="14">
        <f t="shared" ref="T10:T73" si="14">(Q10*P10)/(1.03^B10)</f>
        <v>413988.0946254615</v>
      </c>
      <c r="U10">
        <v>15</v>
      </c>
      <c r="V10">
        <v>5.3</v>
      </c>
      <c r="W10" s="11">
        <f t="shared" si="7"/>
        <v>4333.6003753157675</v>
      </c>
      <c r="X10" s="14">
        <f t="shared" si="3"/>
        <v>65004.005629736508</v>
      </c>
      <c r="Y10" s="14">
        <f t="shared" si="9"/>
        <v>63110.685077414084</v>
      </c>
      <c r="Z10" s="14">
        <f t="shared" ref="Z10:Z73" si="15">(W10*V10)/(1.03^B10)</f>
        <v>22299.108727352977</v>
      </c>
    </row>
    <row r="11" spans="1:27" x14ac:dyDescent="0.2">
      <c r="A11" s="5">
        <v>2020</v>
      </c>
      <c r="B11" s="5">
        <v>2</v>
      </c>
      <c r="C11">
        <v>2.25</v>
      </c>
      <c r="D11">
        <v>0.25</v>
      </c>
      <c r="E11" s="40">
        <f t="shared" si="4"/>
        <v>31063.803674268813</v>
      </c>
      <c r="F11" s="24">
        <f t="shared" si="0"/>
        <v>69893.558267104832</v>
      </c>
      <c r="G11" s="14">
        <f t="shared" si="10"/>
        <v>65881.382097374721</v>
      </c>
      <c r="H11" s="14">
        <f t="shared" si="11"/>
        <v>7320.1535663749682</v>
      </c>
      <c r="I11">
        <v>1.45</v>
      </c>
      <c r="J11">
        <v>0.15</v>
      </c>
      <c r="K11" s="28">
        <f t="shared" si="5"/>
        <v>486666.25756354473</v>
      </c>
      <c r="L11" s="24">
        <f t="shared" si="1"/>
        <v>705666.07346713985</v>
      </c>
      <c r="M11" s="14">
        <f t="shared" si="12"/>
        <v>665157.95406460541</v>
      </c>
      <c r="N11" s="14">
        <f t="shared" si="13"/>
        <v>68809.443523924696</v>
      </c>
      <c r="O11">
        <v>0.2</v>
      </c>
      <c r="P11">
        <v>0.4</v>
      </c>
      <c r="Q11" s="28">
        <f t="shared" si="6"/>
        <v>1087233.1285994085</v>
      </c>
      <c r="R11" s="24">
        <f t="shared" si="2"/>
        <v>217446.62571988173</v>
      </c>
      <c r="S11" s="14">
        <f t="shared" si="8"/>
        <v>204964.29985849914</v>
      </c>
      <c r="T11" s="14">
        <f t="shared" si="14"/>
        <v>409928.59971699829</v>
      </c>
      <c r="U11">
        <v>15</v>
      </c>
      <c r="V11">
        <v>5.3</v>
      </c>
      <c r="W11" s="11">
        <f t="shared" si="7"/>
        <v>4419.8390227845512</v>
      </c>
      <c r="X11" s="14">
        <f t="shared" si="3"/>
        <v>66297.585341768267</v>
      </c>
      <c r="Y11" s="14">
        <f t="shared" si="9"/>
        <v>62491.832728596732</v>
      </c>
      <c r="Z11" s="14">
        <f t="shared" si="15"/>
        <v>22080.447564104175</v>
      </c>
    </row>
    <row r="12" spans="1:27" x14ac:dyDescent="0.2">
      <c r="A12" s="5">
        <v>2021</v>
      </c>
      <c r="B12" s="5">
        <v>3</v>
      </c>
      <c r="C12">
        <v>2.25</v>
      </c>
      <c r="D12">
        <v>0.25</v>
      </c>
      <c r="E12" s="40">
        <f t="shared" si="4"/>
        <v>31681.973367386763</v>
      </c>
      <c r="F12" s="24">
        <f t="shared" si="0"/>
        <v>71284.440076620216</v>
      </c>
      <c r="G12" s="14">
        <f t="shared" si="10"/>
        <v>65235.360777779097</v>
      </c>
      <c r="H12" s="14">
        <f t="shared" si="11"/>
        <v>7248.3734197532331</v>
      </c>
      <c r="I12">
        <v>1.45</v>
      </c>
      <c r="J12">
        <v>0.15</v>
      </c>
      <c r="K12" s="28">
        <f t="shared" si="5"/>
        <v>496350.91608905926</v>
      </c>
      <c r="L12" s="24">
        <f t="shared" si="1"/>
        <v>719708.8283291359</v>
      </c>
      <c r="M12" s="14">
        <f t="shared" si="12"/>
        <v>658635.5314082437</v>
      </c>
      <c r="N12" s="14">
        <f t="shared" si="13"/>
        <v>68134.710145680379</v>
      </c>
      <c r="O12">
        <v>0.2</v>
      </c>
      <c r="P12">
        <v>0.4</v>
      </c>
      <c r="Q12" s="28">
        <f t="shared" si="6"/>
        <v>1108869.0678585367</v>
      </c>
      <c r="R12" s="24">
        <f t="shared" si="2"/>
        <v>221773.81357170735</v>
      </c>
      <c r="S12" s="14">
        <f t="shared" si="8"/>
        <v>202954.45575309053</v>
      </c>
      <c r="T12" s="14">
        <f t="shared" si="14"/>
        <v>405908.91150618106</v>
      </c>
      <c r="U12">
        <v>15</v>
      </c>
      <c r="V12">
        <v>5.3</v>
      </c>
      <c r="W12" s="11">
        <f t="shared" si="7"/>
        <v>4507.7938193379641</v>
      </c>
      <c r="X12" s="14">
        <f t="shared" si="3"/>
        <v>67616.907290069459</v>
      </c>
      <c r="Y12" s="14">
        <f t="shared" si="9"/>
        <v>61879.048737762918</v>
      </c>
      <c r="Z12" s="14">
        <f t="shared" si="15"/>
        <v>21863.930554009567</v>
      </c>
    </row>
    <row r="13" spans="1:27" x14ac:dyDescent="0.2">
      <c r="A13" s="5">
        <v>2022</v>
      </c>
      <c r="B13" s="5">
        <v>4</v>
      </c>
      <c r="C13">
        <v>2.25</v>
      </c>
      <c r="D13">
        <v>0.25</v>
      </c>
      <c r="E13" s="40">
        <f t="shared" si="4"/>
        <v>32312.444637397759</v>
      </c>
      <c r="F13" s="24">
        <f t="shared" si="0"/>
        <v>72703.000434144953</v>
      </c>
      <c r="G13" s="14">
        <f t="shared" si="10"/>
        <v>64595.6742303465</v>
      </c>
      <c r="H13" s="14">
        <f t="shared" si="11"/>
        <v>7177.2971367051678</v>
      </c>
      <c r="I13">
        <v>1.45</v>
      </c>
      <c r="J13">
        <v>0.15</v>
      </c>
      <c r="K13" s="28">
        <f t="shared" si="5"/>
        <v>506228.29931923153</v>
      </c>
      <c r="L13" s="24">
        <f t="shared" si="1"/>
        <v>734031.03401288565</v>
      </c>
      <c r="M13" s="14">
        <f t="shared" si="12"/>
        <v>652177.06648860942</v>
      </c>
      <c r="N13" s="14">
        <f t="shared" si="13"/>
        <v>67466.593085028566</v>
      </c>
      <c r="O13">
        <v>0.2</v>
      </c>
      <c r="P13">
        <v>0.4</v>
      </c>
      <c r="Q13" s="28">
        <f t="shared" si="6"/>
        <v>1130935.5623089217</v>
      </c>
      <c r="R13" s="24">
        <f t="shared" si="2"/>
        <v>226187.11246178436</v>
      </c>
      <c r="S13" s="14">
        <f t="shared" si="8"/>
        <v>200964.31982774474</v>
      </c>
      <c r="T13" s="14">
        <f t="shared" si="14"/>
        <v>401928.63965548947</v>
      </c>
      <c r="U13">
        <v>15</v>
      </c>
      <c r="V13">
        <v>5.3</v>
      </c>
      <c r="W13" s="11">
        <f t="shared" si="7"/>
        <v>4597.4989163427899</v>
      </c>
      <c r="X13" s="14">
        <f t="shared" si="3"/>
        <v>68962.483745141843</v>
      </c>
      <c r="Y13" s="14">
        <f t="shared" si="9"/>
        <v>61272.273599654764</v>
      </c>
      <c r="Z13" s="14">
        <f t="shared" si="15"/>
        <v>21649.536671878017</v>
      </c>
    </row>
    <row r="14" spans="1:27" x14ac:dyDescent="0.2">
      <c r="A14" s="5">
        <v>2023</v>
      </c>
      <c r="B14" s="5">
        <v>5</v>
      </c>
      <c r="C14">
        <v>2.25</v>
      </c>
      <c r="D14">
        <v>0.25</v>
      </c>
      <c r="E14" s="40">
        <f t="shared" si="4"/>
        <v>32955.462285681977</v>
      </c>
      <c r="F14" s="24">
        <f t="shared" si="0"/>
        <v>74149.790142784448</v>
      </c>
      <c r="G14" s="14">
        <f t="shared" si="10"/>
        <v>63962.260337408166</v>
      </c>
      <c r="H14" s="14">
        <f t="shared" si="11"/>
        <v>7106.917815267574</v>
      </c>
      <c r="I14">
        <v>1.45</v>
      </c>
      <c r="J14">
        <v>0.15</v>
      </c>
      <c r="K14" s="28">
        <f t="shared" si="5"/>
        <v>516302.24247568427</v>
      </c>
      <c r="L14" s="24">
        <f t="shared" si="1"/>
        <v>748638.25158974214</v>
      </c>
      <c r="M14" s="14">
        <f t="shared" si="12"/>
        <v>645781.93214731349</v>
      </c>
      <c r="N14" s="14">
        <f t="shared" si="13"/>
        <v>66805.027463515187</v>
      </c>
      <c r="O14">
        <v>0.2</v>
      </c>
      <c r="P14">
        <v>0.4</v>
      </c>
      <c r="Q14" s="28">
        <f t="shared" si="6"/>
        <v>1153441.1799988693</v>
      </c>
      <c r="R14" s="24">
        <f t="shared" si="2"/>
        <v>230688.23599977387</v>
      </c>
      <c r="S14" s="14">
        <f t="shared" si="8"/>
        <v>198993.6988274921</v>
      </c>
      <c r="T14" s="14">
        <f t="shared" si="14"/>
        <v>397987.3976549842</v>
      </c>
      <c r="U14">
        <v>15</v>
      </c>
      <c r="V14">
        <v>5.3</v>
      </c>
      <c r="W14" s="11">
        <f t="shared" si="7"/>
        <v>4688.9891447780119</v>
      </c>
      <c r="X14" s="14">
        <f t="shared" si="3"/>
        <v>70334.83717167018</v>
      </c>
      <c r="Y14" s="14">
        <f t="shared" si="9"/>
        <v>60671.448392512531</v>
      </c>
      <c r="Z14" s="14">
        <f t="shared" si="15"/>
        <v>21437.245098687759</v>
      </c>
    </row>
    <row r="15" spans="1:27" x14ac:dyDescent="0.2">
      <c r="A15" s="5">
        <v>2024</v>
      </c>
      <c r="B15" s="5">
        <v>6</v>
      </c>
      <c r="C15">
        <v>2.25</v>
      </c>
      <c r="D15">
        <v>0.25</v>
      </c>
      <c r="E15" s="40">
        <f t="shared" si="4"/>
        <v>33611.275985167049</v>
      </c>
      <c r="F15" s="24">
        <f t="shared" si="0"/>
        <v>75625.370966625866</v>
      </c>
      <c r="G15" s="14">
        <f t="shared" si="10"/>
        <v>63335.057590410281</v>
      </c>
      <c r="H15" s="14">
        <f t="shared" si="11"/>
        <v>7037.228621156698</v>
      </c>
      <c r="I15">
        <v>1.45</v>
      </c>
      <c r="J15">
        <v>0.15</v>
      </c>
      <c r="K15" s="28">
        <f t="shared" si="5"/>
        <v>526576.65710095037</v>
      </c>
      <c r="L15" s="24">
        <f t="shared" si="1"/>
        <v>763536.15279637801</v>
      </c>
      <c r="M15" s="14">
        <f t="shared" si="12"/>
        <v>639449.50737577188</v>
      </c>
      <c r="N15" s="14">
        <f t="shared" si="13"/>
        <v>66149.949038872946</v>
      </c>
      <c r="O15">
        <v>0.2</v>
      </c>
      <c r="P15">
        <v>0.4</v>
      </c>
      <c r="Q15" s="28">
        <f t="shared" si="6"/>
        <v>1176394.659480847</v>
      </c>
      <c r="R15" s="24">
        <f t="shared" si="2"/>
        <v>235278.93189616941</v>
      </c>
      <c r="S15" s="14">
        <f t="shared" si="8"/>
        <v>197042.40139238758</v>
      </c>
      <c r="T15" s="14">
        <f t="shared" si="14"/>
        <v>394084.80278477515</v>
      </c>
      <c r="U15">
        <v>15</v>
      </c>
      <c r="V15">
        <v>5.3</v>
      </c>
      <c r="W15" s="11">
        <f t="shared" si="7"/>
        <v>4782.3000287590949</v>
      </c>
      <c r="X15" s="14">
        <f t="shared" si="3"/>
        <v>71734.500431386419</v>
      </c>
      <c r="Y15" s="14">
        <f t="shared" si="9"/>
        <v>60076.514772352944</v>
      </c>
      <c r="Z15" s="14">
        <f t="shared" si="15"/>
        <v>21227.035219564706</v>
      </c>
    </row>
    <row r="16" spans="1:27" x14ac:dyDescent="0.2">
      <c r="A16" s="5">
        <v>2025</v>
      </c>
      <c r="B16" s="5">
        <v>7</v>
      </c>
      <c r="C16">
        <v>2.25</v>
      </c>
      <c r="D16">
        <v>0.25</v>
      </c>
      <c r="E16" s="40">
        <f t="shared" si="4"/>
        <v>34280.140377271877</v>
      </c>
      <c r="F16" s="24">
        <f t="shared" si="0"/>
        <v>77130.315848861719</v>
      </c>
      <c r="G16" s="14">
        <f t="shared" si="10"/>
        <v>62714.005083941207</v>
      </c>
      <c r="H16" s="14">
        <f t="shared" si="11"/>
        <v>6968.2227871045789</v>
      </c>
      <c r="I16">
        <v>1.45</v>
      </c>
      <c r="J16">
        <v>0.15</v>
      </c>
      <c r="K16" s="28">
        <f t="shared" si="5"/>
        <v>537055.53257725935</v>
      </c>
      <c r="L16" s="24">
        <f t="shared" si="1"/>
        <v>778730.52223702602</v>
      </c>
      <c r="M16" s="14">
        <f t="shared" si="12"/>
        <v>633179.17725490266</v>
      </c>
      <c r="N16" s="14">
        <f t="shared" si="13"/>
        <v>65501.294198783027</v>
      </c>
      <c r="O16">
        <v>0.2</v>
      </c>
      <c r="P16">
        <v>0.4</v>
      </c>
      <c r="Q16" s="28">
        <f t="shared" si="6"/>
        <v>1199804.9132045158</v>
      </c>
      <c r="R16" s="24">
        <f t="shared" si="2"/>
        <v>239960.98264090318</v>
      </c>
      <c r="S16" s="14">
        <f t="shared" si="8"/>
        <v>195110.23803892825</v>
      </c>
      <c r="T16" s="14">
        <f t="shared" si="14"/>
        <v>390220.4760778565</v>
      </c>
      <c r="U16">
        <v>15</v>
      </c>
      <c r="V16">
        <v>5.3</v>
      </c>
      <c r="W16" s="11">
        <f t="shared" si="7"/>
        <v>4877.4677993314008</v>
      </c>
      <c r="X16" s="14">
        <f t="shared" si="3"/>
        <v>73162.016989971016</v>
      </c>
      <c r="Y16" s="14">
        <f t="shared" si="9"/>
        <v>59487.414967303659</v>
      </c>
      <c r="Z16" s="14">
        <f t="shared" si="15"/>
        <v>21018.886621780624</v>
      </c>
    </row>
    <row r="17" spans="1:26" x14ac:dyDescent="0.2">
      <c r="A17" s="5">
        <v>2026</v>
      </c>
      <c r="B17" s="5">
        <v>8</v>
      </c>
      <c r="C17">
        <v>2.25</v>
      </c>
      <c r="D17">
        <v>0.25</v>
      </c>
      <c r="E17" s="40">
        <f t="shared" si="4"/>
        <v>34962.315170779591</v>
      </c>
      <c r="F17" s="24">
        <f t="shared" si="0"/>
        <v>78665.209134254081</v>
      </c>
      <c r="G17" s="14">
        <f t="shared" si="10"/>
        <v>62099.04250981714</v>
      </c>
      <c r="H17" s="14">
        <f t="shared" si="11"/>
        <v>6899.8936122019049</v>
      </c>
      <c r="I17">
        <v>1.45</v>
      </c>
      <c r="J17">
        <v>0.15</v>
      </c>
      <c r="K17" s="28">
        <f t="shared" si="5"/>
        <v>547742.93767554685</v>
      </c>
      <c r="L17" s="24">
        <f t="shared" si="1"/>
        <v>794227.25962954294</v>
      </c>
      <c r="M17" s="14">
        <f t="shared" si="12"/>
        <v>626970.33289541292</v>
      </c>
      <c r="N17" s="14">
        <f t="shared" si="13"/>
        <v>64858.999954697894</v>
      </c>
      <c r="O17">
        <v>0.2</v>
      </c>
      <c r="P17">
        <v>0.4</v>
      </c>
      <c r="Q17" s="28">
        <f t="shared" si="6"/>
        <v>1223681.0309772857</v>
      </c>
      <c r="R17" s="24">
        <f t="shared" si="2"/>
        <v>244736.20619545714</v>
      </c>
      <c r="S17" s="14">
        <f t="shared" si="8"/>
        <v>193197.02114165333</v>
      </c>
      <c r="T17" s="14">
        <f t="shared" si="14"/>
        <v>386394.04228330666</v>
      </c>
      <c r="U17">
        <v>15</v>
      </c>
      <c r="V17">
        <v>5.3</v>
      </c>
      <c r="W17" s="11">
        <f t="shared" si="7"/>
        <v>4974.5294085380956</v>
      </c>
      <c r="X17" s="14">
        <f t="shared" si="3"/>
        <v>74617.941128071427</v>
      </c>
      <c r="Y17" s="14">
        <f t="shared" si="9"/>
        <v>58904.091771993204</v>
      </c>
      <c r="Z17" s="14">
        <f t="shared" si="15"/>
        <v>20812.779092770936</v>
      </c>
    </row>
    <row r="18" spans="1:26" x14ac:dyDescent="0.2">
      <c r="A18" s="5">
        <v>2027</v>
      </c>
      <c r="B18" s="5">
        <v>9</v>
      </c>
      <c r="C18">
        <v>2.25</v>
      </c>
      <c r="D18">
        <v>0.25</v>
      </c>
      <c r="E18" s="40">
        <f t="shared" si="4"/>
        <v>35658.065242678109</v>
      </c>
      <c r="F18" s="24">
        <f t="shared" si="0"/>
        <v>80230.646796025743</v>
      </c>
      <c r="G18" s="14">
        <f t="shared" si="10"/>
        <v>61490.11015122573</v>
      </c>
      <c r="H18" s="14">
        <f t="shared" si="11"/>
        <v>6832.2344612473034</v>
      </c>
      <c r="I18">
        <v>1.45</v>
      </c>
      <c r="J18">
        <v>0.15</v>
      </c>
      <c r="K18" s="28">
        <f t="shared" si="5"/>
        <v>558643.0221352902</v>
      </c>
      <c r="L18" s="24">
        <f t="shared" si="1"/>
        <v>810032.3820961708</v>
      </c>
      <c r="M18" s="14">
        <f t="shared" si="12"/>
        <v>620822.37137867149</v>
      </c>
      <c r="N18" s="14">
        <f t="shared" si="13"/>
        <v>64223.003935724635</v>
      </c>
      <c r="O18">
        <v>0.2</v>
      </c>
      <c r="P18">
        <v>0.4</v>
      </c>
      <c r="Q18" s="28">
        <f t="shared" si="6"/>
        <v>1248032.2834937337</v>
      </c>
      <c r="R18" s="24">
        <f t="shared" si="2"/>
        <v>249606.45669874677</v>
      </c>
      <c r="S18" s="14">
        <f t="shared" si="8"/>
        <v>191302.5649149245</v>
      </c>
      <c r="T18" s="14">
        <f t="shared" si="14"/>
        <v>382605.129829849</v>
      </c>
      <c r="U18">
        <v>15</v>
      </c>
      <c r="V18">
        <v>5.3</v>
      </c>
      <c r="W18" s="11">
        <f t="shared" si="7"/>
        <v>5073.5225437680037</v>
      </c>
      <c r="X18" s="14">
        <f t="shared" si="3"/>
        <v>76102.838156520054</v>
      </c>
      <c r="Y18" s="14">
        <f t="shared" si="9"/>
        <v>58326.48854199599</v>
      </c>
      <c r="Z18" s="14">
        <f t="shared" si="15"/>
        <v>20608.692618171917</v>
      </c>
    </row>
    <row r="19" spans="1:26" x14ac:dyDescent="0.2">
      <c r="A19" s="5">
        <v>2028</v>
      </c>
      <c r="B19" s="5">
        <v>10</v>
      </c>
      <c r="C19">
        <v>2.25</v>
      </c>
      <c r="D19">
        <v>0.25</v>
      </c>
      <c r="E19" s="40">
        <f t="shared" si="4"/>
        <v>36367.660741007407</v>
      </c>
      <c r="F19" s="24">
        <f t="shared" si="0"/>
        <v>81827.236667266669</v>
      </c>
      <c r="G19" s="14">
        <f t="shared" si="10"/>
        <v>60887.148876927313</v>
      </c>
      <c r="H19" s="14">
        <f t="shared" si="11"/>
        <v>6765.2387641030346</v>
      </c>
      <c r="I19">
        <v>1.45</v>
      </c>
      <c r="J19">
        <v>0.15</v>
      </c>
      <c r="K19" s="28">
        <f t="shared" si="5"/>
        <v>569760.01827578247</v>
      </c>
      <c r="L19" s="24">
        <f t="shared" si="1"/>
        <v>826152.02649988455</v>
      </c>
      <c r="M19" s="14">
        <f t="shared" si="12"/>
        <v>614734.69569816219</v>
      </c>
      <c r="N19" s="14">
        <f t="shared" si="13"/>
        <v>63593.244382568497</v>
      </c>
      <c r="O19">
        <v>0.2</v>
      </c>
      <c r="P19">
        <v>0.4</v>
      </c>
      <c r="Q19" s="28">
        <f t="shared" si="6"/>
        <v>1272868.125935259</v>
      </c>
      <c r="R19" s="24">
        <f t="shared" si="2"/>
        <v>254573.62518705183</v>
      </c>
      <c r="S19" s="14">
        <f t="shared" si="8"/>
        <v>189426.68539488496</v>
      </c>
      <c r="T19" s="14">
        <f t="shared" si="14"/>
        <v>378853.37078976992</v>
      </c>
      <c r="U19">
        <v>15</v>
      </c>
      <c r="V19">
        <v>5.3</v>
      </c>
      <c r="W19" s="11">
        <f t="shared" si="7"/>
        <v>5174.4856423889869</v>
      </c>
      <c r="X19" s="14">
        <f t="shared" si="3"/>
        <v>77617.284635834803</v>
      </c>
      <c r="Y19" s="14">
        <f t="shared" si="9"/>
        <v>57754.549188331759</v>
      </c>
      <c r="Z19" s="14">
        <f t="shared" si="15"/>
        <v>20406.60737987722</v>
      </c>
    </row>
    <row r="20" spans="1:26" x14ac:dyDescent="0.2">
      <c r="A20" s="5">
        <v>2029</v>
      </c>
      <c r="B20" s="5">
        <v>11</v>
      </c>
      <c r="C20">
        <v>2.25</v>
      </c>
      <c r="D20">
        <v>0.25</v>
      </c>
      <c r="E20" s="40">
        <f t="shared" si="4"/>
        <v>37091.377189753453</v>
      </c>
      <c r="F20" s="24">
        <f t="shared" si="0"/>
        <v>83455.598676945272</v>
      </c>
      <c r="G20" s="14">
        <f t="shared" si="10"/>
        <v>60290.100135512781</v>
      </c>
      <c r="H20" s="14">
        <f t="shared" si="11"/>
        <v>6698.9000150569755</v>
      </c>
      <c r="I20">
        <v>1.45</v>
      </c>
      <c r="J20">
        <v>0.15</v>
      </c>
      <c r="K20" s="28">
        <f t="shared" si="5"/>
        <v>581098.2426394705</v>
      </c>
      <c r="L20" s="24">
        <f t="shared" si="1"/>
        <v>842592.45182723214</v>
      </c>
      <c r="M20" s="14">
        <f t="shared" si="12"/>
        <v>608706.71470151015</v>
      </c>
      <c r="N20" s="14">
        <f t="shared" si="13"/>
        <v>62969.660141535533</v>
      </c>
      <c r="O20">
        <v>0.2</v>
      </c>
      <c r="P20">
        <v>0.4</v>
      </c>
      <c r="Q20" s="28">
        <f t="shared" si="6"/>
        <v>1298198.2016413708</v>
      </c>
      <c r="R20" s="24">
        <f t="shared" si="2"/>
        <v>259639.64032827417</v>
      </c>
      <c r="S20" s="14">
        <f t="shared" si="8"/>
        <v>187569.20042159531</v>
      </c>
      <c r="T20" s="14">
        <f t="shared" si="14"/>
        <v>375138.40084319061</v>
      </c>
      <c r="U20">
        <v>15</v>
      </c>
      <c r="V20">
        <v>5.3</v>
      </c>
      <c r="W20" s="11">
        <f t="shared" si="7"/>
        <v>5277.4579066725282</v>
      </c>
      <c r="X20" s="14">
        <f t="shared" si="3"/>
        <v>79161.868600087924</v>
      </c>
      <c r="Y20" s="14">
        <f t="shared" si="9"/>
        <v>57188.218172018991</v>
      </c>
      <c r="Z20" s="14">
        <f t="shared" si="15"/>
        <v>20206.503754113375</v>
      </c>
    </row>
    <row r="21" spans="1:26" x14ac:dyDescent="0.2">
      <c r="A21" s="5">
        <v>2030</v>
      </c>
      <c r="B21" s="5">
        <v>12</v>
      </c>
      <c r="C21">
        <v>2.25</v>
      </c>
      <c r="D21">
        <v>0.25</v>
      </c>
      <c r="E21" s="40">
        <f t="shared" si="4"/>
        <v>37829.495595829547</v>
      </c>
      <c r="F21" s="24">
        <f t="shared" si="0"/>
        <v>85116.365090616484</v>
      </c>
      <c r="G21" s="14">
        <f t="shared" si="10"/>
        <v>59698.905949717955</v>
      </c>
      <c r="H21" s="14">
        <f t="shared" si="11"/>
        <v>6633.2117721908835</v>
      </c>
      <c r="I21">
        <v>1.45</v>
      </c>
      <c r="J21">
        <v>0.15</v>
      </c>
      <c r="K21" s="28">
        <f t="shared" si="5"/>
        <v>592662.09766799596</v>
      </c>
      <c r="L21" s="24">
        <f t="shared" si="1"/>
        <v>859360.04161859408</v>
      </c>
      <c r="M21" s="14">
        <f t="shared" si="12"/>
        <v>602737.84303307801</v>
      </c>
      <c r="N21" s="14">
        <f t="shared" si="13"/>
        <v>62352.190658594278</v>
      </c>
      <c r="O21">
        <v>0.2</v>
      </c>
      <c r="P21">
        <v>0.4</v>
      </c>
      <c r="Q21" s="28">
        <f t="shared" si="6"/>
        <v>1324032.3458540342</v>
      </c>
      <c r="R21" s="24">
        <f t="shared" si="2"/>
        <v>264806.46917080687</v>
      </c>
      <c r="S21" s="14">
        <f t="shared" si="8"/>
        <v>185729.92962134478</v>
      </c>
      <c r="T21" s="14">
        <f t="shared" si="14"/>
        <v>371459.85924268956</v>
      </c>
      <c r="U21">
        <v>15</v>
      </c>
      <c r="V21">
        <v>5.3</v>
      </c>
      <c r="W21" s="11">
        <f t="shared" si="7"/>
        <v>5382.4793190153114</v>
      </c>
      <c r="X21" s="14">
        <f t="shared" si="3"/>
        <v>80737.189785229668</v>
      </c>
      <c r="Y21" s="14">
        <f t="shared" si="9"/>
        <v>56627.440498681724</v>
      </c>
      <c r="Z21" s="14">
        <f t="shared" si="15"/>
        <v>20008.362309534212</v>
      </c>
    </row>
    <row r="22" spans="1:26" x14ac:dyDescent="0.2">
      <c r="A22" s="5">
        <v>2031</v>
      </c>
      <c r="B22" s="5">
        <v>13</v>
      </c>
      <c r="C22">
        <v>2.25</v>
      </c>
      <c r="D22">
        <v>0.25</v>
      </c>
      <c r="E22" s="40">
        <f t="shared" si="4"/>
        <v>38582.302558186559</v>
      </c>
      <c r="F22" s="24">
        <f t="shared" si="0"/>
        <v>86810.180755919762</v>
      </c>
      <c r="G22" s="14">
        <f t="shared" si="10"/>
        <v>59113.508910793549</v>
      </c>
      <c r="H22" s="14">
        <f t="shared" si="11"/>
        <v>6568.1676567548384</v>
      </c>
      <c r="I22">
        <v>1.45</v>
      </c>
      <c r="J22">
        <v>0.15</v>
      </c>
      <c r="K22" s="28">
        <f t="shared" si="5"/>
        <v>604456.07341158914</v>
      </c>
      <c r="L22" s="24">
        <f t="shared" si="1"/>
        <v>876461.3064468042</v>
      </c>
      <c r="M22" s="14">
        <f t="shared" si="12"/>
        <v>596827.50107712264</v>
      </c>
      <c r="N22" s="14">
        <f t="shared" si="13"/>
        <v>61740.775973495452</v>
      </c>
      <c r="O22">
        <v>0.2</v>
      </c>
      <c r="P22">
        <v>0.4</v>
      </c>
      <c r="Q22" s="28">
        <f t="shared" si="6"/>
        <v>1350380.5895365295</v>
      </c>
      <c r="R22" s="24">
        <f t="shared" si="2"/>
        <v>270076.11790730589</v>
      </c>
      <c r="S22" s="14">
        <f t="shared" si="8"/>
        <v>183908.69438913546</v>
      </c>
      <c r="T22" s="14">
        <f t="shared" si="14"/>
        <v>367817.38877827092</v>
      </c>
      <c r="U22">
        <v>15</v>
      </c>
      <c r="V22">
        <v>5.3</v>
      </c>
      <c r="W22" s="11">
        <f t="shared" si="7"/>
        <v>5489.5906574637165</v>
      </c>
      <c r="X22" s="14">
        <f t="shared" si="3"/>
        <v>82343.859861955745</v>
      </c>
      <c r="Y22" s="14">
        <f t="shared" si="9"/>
        <v>56072.161713209221</v>
      </c>
      <c r="Z22" s="14">
        <f t="shared" si="15"/>
        <v>19812.163805333927</v>
      </c>
    </row>
    <row r="23" spans="1:26" x14ac:dyDescent="0.2">
      <c r="A23" s="5">
        <v>2032</v>
      </c>
      <c r="B23" s="5">
        <v>14</v>
      </c>
      <c r="C23">
        <v>2.25</v>
      </c>
      <c r="D23">
        <v>0.25</v>
      </c>
      <c r="E23" s="40">
        <f t="shared" si="4"/>
        <v>39350.090379094472</v>
      </c>
      <c r="F23" s="24">
        <f t="shared" si="0"/>
        <v>88537.703352962562</v>
      </c>
      <c r="G23" s="14">
        <f t="shared" si="10"/>
        <v>58533.852172930419</v>
      </c>
      <c r="H23" s="14">
        <f t="shared" si="11"/>
        <v>6503.7613525478246</v>
      </c>
      <c r="I23">
        <v>1.45</v>
      </c>
      <c r="J23">
        <v>0.15</v>
      </c>
      <c r="K23" s="28">
        <f t="shared" si="5"/>
        <v>616484.74927247979</v>
      </c>
      <c r="L23" s="24">
        <f t="shared" si="1"/>
        <v>893902.88644509565</v>
      </c>
      <c r="M23" s="14">
        <f t="shared" si="12"/>
        <v>590975.11490151205</v>
      </c>
      <c r="N23" s="14">
        <f t="shared" si="13"/>
        <v>61135.356713949521</v>
      </c>
      <c r="O23">
        <v>0.2</v>
      </c>
      <c r="P23">
        <v>0.4</v>
      </c>
      <c r="Q23" s="28">
        <f t="shared" si="6"/>
        <v>1377253.1632683065</v>
      </c>
      <c r="R23" s="24">
        <f t="shared" si="2"/>
        <v>275450.63265366131</v>
      </c>
      <c r="S23" s="14">
        <f t="shared" si="8"/>
        <v>182105.31787133907</v>
      </c>
      <c r="T23" s="14">
        <f t="shared" si="14"/>
        <v>364210.63574267813</v>
      </c>
      <c r="U23">
        <v>15</v>
      </c>
      <c r="V23">
        <v>5.3</v>
      </c>
      <c r="W23" s="11">
        <f t="shared" si="7"/>
        <v>5598.8335115472446</v>
      </c>
      <c r="X23" s="14">
        <f t="shared" si="3"/>
        <v>83982.50267320867</v>
      </c>
      <c r="Y23" s="14">
        <f t="shared" si="9"/>
        <v>55522.327894468042</v>
      </c>
      <c r="Z23" s="14">
        <f t="shared" si="15"/>
        <v>19617.889189378708</v>
      </c>
    </row>
    <row r="24" spans="1:26" x14ac:dyDescent="0.2">
      <c r="A24" s="5">
        <v>2033</v>
      </c>
      <c r="B24" s="5">
        <v>15</v>
      </c>
      <c r="C24">
        <v>2.25</v>
      </c>
      <c r="D24">
        <v>0.25</v>
      </c>
      <c r="E24" s="40">
        <f t="shared" si="4"/>
        <v>40133.157177638452</v>
      </c>
      <c r="F24" s="24">
        <f t="shared" si="0"/>
        <v>90299.603649686513</v>
      </c>
      <c r="G24" s="14">
        <f t="shared" si="10"/>
        <v>57959.879447739542</v>
      </c>
      <c r="H24" s="14">
        <f t="shared" si="11"/>
        <v>6439.9866053043934</v>
      </c>
      <c r="I24">
        <v>1.45</v>
      </c>
      <c r="J24">
        <v>0.15</v>
      </c>
      <c r="K24" s="28">
        <f t="shared" si="5"/>
        <v>628752.79578300216</v>
      </c>
      <c r="L24" s="24">
        <f t="shared" si="1"/>
        <v>911691.55388535315</v>
      </c>
      <c r="M24" s="14">
        <f t="shared" si="12"/>
        <v>585180.11620199238</v>
      </c>
      <c r="N24" s="14">
        <f t="shared" si="13"/>
        <v>60535.874089861274</v>
      </c>
      <c r="O24">
        <v>0.2</v>
      </c>
      <c r="P24">
        <v>0.4</v>
      </c>
      <c r="Q24" s="28">
        <f t="shared" si="6"/>
        <v>1404660.5012173459</v>
      </c>
      <c r="R24" s="24">
        <f t="shared" si="2"/>
        <v>280932.10024346918</v>
      </c>
      <c r="S24" s="14">
        <f t="shared" si="8"/>
        <v>180319.62494852304</v>
      </c>
      <c r="T24" s="14">
        <f t="shared" si="14"/>
        <v>360639.24989704607</v>
      </c>
      <c r="U24">
        <v>15</v>
      </c>
      <c r="V24">
        <v>5.3</v>
      </c>
      <c r="W24" s="11">
        <f t="shared" si="7"/>
        <v>5710.250298427035</v>
      </c>
      <c r="X24" s="14">
        <f t="shared" si="3"/>
        <v>85653.75447640552</v>
      </c>
      <c r="Y24" s="14">
        <f t="shared" si="9"/>
        <v>54977.885650065975</v>
      </c>
      <c r="Z24" s="14">
        <f t="shared" si="15"/>
        <v>19425.519596356644</v>
      </c>
    </row>
    <row r="25" spans="1:26" x14ac:dyDescent="0.2">
      <c r="A25" s="5">
        <v>2034</v>
      </c>
      <c r="B25" s="5">
        <v>16</v>
      </c>
      <c r="C25">
        <v>2.25</v>
      </c>
      <c r="D25">
        <v>0.25</v>
      </c>
      <c r="E25" s="40">
        <f t="shared" si="4"/>
        <v>40931.807005473456</v>
      </c>
      <c r="F25" s="24">
        <f t="shared" si="0"/>
        <v>92096.56576231528</v>
      </c>
      <c r="G25" s="14">
        <f t="shared" si="10"/>
        <v>57391.534998785995</v>
      </c>
      <c r="H25" s="14">
        <f t="shared" si="11"/>
        <v>6376.8372220873325</v>
      </c>
      <c r="I25">
        <v>1.45</v>
      </c>
      <c r="J25">
        <v>0.15</v>
      </c>
      <c r="K25" s="28">
        <f t="shared" si="5"/>
        <v>641264.97641908389</v>
      </c>
      <c r="L25" s="24">
        <f t="shared" si="1"/>
        <v>929834.21580767166</v>
      </c>
      <c r="M25" s="14">
        <f t="shared" si="12"/>
        <v>579441.94224700204</v>
      </c>
      <c r="N25" s="14">
        <f t="shared" si="13"/>
        <v>59942.269887620896</v>
      </c>
      <c r="O25">
        <v>0.2</v>
      </c>
      <c r="P25">
        <v>0.4</v>
      </c>
      <c r="Q25" s="28">
        <f t="shared" si="6"/>
        <v>1432613.2451915711</v>
      </c>
      <c r="R25" s="24">
        <f t="shared" si="2"/>
        <v>286522.64903831424</v>
      </c>
      <c r="S25" s="14">
        <f t="shared" si="8"/>
        <v>178551.44221844533</v>
      </c>
      <c r="T25" s="14">
        <f t="shared" si="14"/>
        <v>357102.88443689066</v>
      </c>
      <c r="U25">
        <v>15</v>
      </c>
      <c r="V25">
        <v>5.3</v>
      </c>
      <c r="W25" s="11">
        <f t="shared" si="7"/>
        <v>5823.8842793657332</v>
      </c>
      <c r="X25" s="14">
        <f t="shared" si="3"/>
        <v>87358.264190485992</v>
      </c>
      <c r="Y25" s="14">
        <f t="shared" si="9"/>
        <v>54438.782111167275</v>
      </c>
      <c r="Z25" s="14">
        <f t="shared" si="15"/>
        <v>19235.036345945773</v>
      </c>
    </row>
    <row r="26" spans="1:26" x14ac:dyDescent="0.2">
      <c r="A26" s="5">
        <v>2035</v>
      </c>
      <c r="B26" s="5">
        <v>17</v>
      </c>
      <c r="C26">
        <v>2.25</v>
      </c>
      <c r="D26">
        <v>0.25</v>
      </c>
      <c r="E26" s="40">
        <f t="shared" si="4"/>
        <v>41746.349964882378</v>
      </c>
      <c r="F26" s="24">
        <f t="shared" si="0"/>
        <v>93929.287420985347</v>
      </c>
      <c r="G26" s="14">
        <f t="shared" si="10"/>
        <v>56828.763636176533</v>
      </c>
      <c r="H26" s="14">
        <f t="shared" si="11"/>
        <v>6314.3070706862818</v>
      </c>
      <c r="I26">
        <v>1.45</v>
      </c>
      <c r="J26">
        <v>0.15</v>
      </c>
      <c r="K26" s="28">
        <f t="shared" si="5"/>
        <v>654026.14944982366</v>
      </c>
      <c r="L26" s="24">
        <f t="shared" si="1"/>
        <v>948337.91670224431</v>
      </c>
      <c r="M26" s="14">
        <f t="shared" si="12"/>
        <v>573760.03582302656</v>
      </c>
      <c r="N26" s="14">
        <f t="shared" si="13"/>
        <v>59354.486464451016</v>
      </c>
      <c r="O26">
        <v>0.2</v>
      </c>
      <c r="P26">
        <v>0.4</v>
      </c>
      <c r="Q26" s="28">
        <f t="shared" si="6"/>
        <v>1461122.2487708833</v>
      </c>
      <c r="R26" s="24">
        <f t="shared" si="2"/>
        <v>292224.44975417666</v>
      </c>
      <c r="S26" s="14">
        <f t="shared" si="8"/>
        <v>176800.59797921591</v>
      </c>
      <c r="T26" s="14">
        <f t="shared" si="14"/>
        <v>353601.19595843181</v>
      </c>
      <c r="U26">
        <v>15</v>
      </c>
      <c r="V26">
        <v>5.3</v>
      </c>
      <c r="W26" s="11">
        <f t="shared" si="7"/>
        <v>5939.7795765251112</v>
      </c>
      <c r="X26" s="14">
        <f t="shared" si="3"/>
        <v>89096.693647876673</v>
      </c>
      <c r="Y26" s="14">
        <f t="shared" si="9"/>
        <v>53904.964927358749</v>
      </c>
      <c r="Z26" s="14">
        <f t="shared" si="15"/>
        <v>19046.420941000088</v>
      </c>
    </row>
    <row r="27" spans="1:26" x14ac:dyDescent="0.2">
      <c r="A27" s="5">
        <v>2036</v>
      </c>
      <c r="B27" s="5">
        <v>18</v>
      </c>
      <c r="C27">
        <v>2.25</v>
      </c>
      <c r="D27">
        <v>0.25</v>
      </c>
      <c r="E27" s="40">
        <f t="shared" si="4"/>
        <v>42577.102329183537</v>
      </c>
      <c r="F27" s="24">
        <f t="shared" si="0"/>
        <v>95798.480240662961</v>
      </c>
      <c r="G27" s="14">
        <f t="shared" si="10"/>
        <v>56271.510711200433</v>
      </c>
      <c r="H27" s="14">
        <f t="shared" si="11"/>
        <v>6252.3900790222706</v>
      </c>
      <c r="I27">
        <v>1.45</v>
      </c>
      <c r="J27">
        <v>0.15</v>
      </c>
      <c r="K27" s="28">
        <f t="shared" si="5"/>
        <v>667041.26982387516</v>
      </c>
      <c r="L27" s="24">
        <f t="shared" si="1"/>
        <v>967209.84124461899</v>
      </c>
      <c r="M27" s="14">
        <f t="shared" si="12"/>
        <v>568133.84518049005</v>
      </c>
      <c r="N27" s="14">
        <f t="shared" si="13"/>
        <v>58772.466742809316</v>
      </c>
      <c r="O27">
        <v>0.2</v>
      </c>
      <c r="P27">
        <v>0.4</v>
      </c>
      <c r="Q27" s="28">
        <f t="shared" si="6"/>
        <v>1490198.581521424</v>
      </c>
      <c r="R27" s="24">
        <f t="shared" si="2"/>
        <v>298039.71630428481</v>
      </c>
      <c r="S27" s="14">
        <f t="shared" si="8"/>
        <v>175066.92221262361</v>
      </c>
      <c r="T27" s="14">
        <f t="shared" si="14"/>
        <v>350133.84442524723</v>
      </c>
      <c r="U27">
        <v>15</v>
      </c>
      <c r="V27">
        <v>5.3</v>
      </c>
      <c r="W27" s="11">
        <f t="shared" si="7"/>
        <v>6057.9811900979612</v>
      </c>
      <c r="X27" s="14">
        <f t="shared" si="3"/>
        <v>90869.717851469424</v>
      </c>
      <c r="Y27" s="14">
        <f t="shared" si="9"/>
        <v>53376.382261566207</v>
      </c>
      <c r="Z27" s="14">
        <f t="shared" si="15"/>
        <v>18859.655065753388</v>
      </c>
    </row>
    <row r="28" spans="1:26" x14ac:dyDescent="0.2">
      <c r="A28" s="5">
        <v>2037</v>
      </c>
      <c r="B28" s="5">
        <v>19</v>
      </c>
      <c r="C28">
        <v>2.25</v>
      </c>
      <c r="D28">
        <v>0.25</v>
      </c>
      <c r="E28" s="40">
        <f t="shared" si="4"/>
        <v>43424.386665534294</v>
      </c>
      <c r="F28" s="24">
        <f t="shared" si="0"/>
        <v>97704.869997452159</v>
      </c>
      <c r="G28" s="14">
        <f t="shared" si="10"/>
        <v>55719.722111022646</v>
      </c>
      <c r="H28" s="14">
        <f t="shared" si="11"/>
        <v>6191.0802345580723</v>
      </c>
      <c r="I28">
        <v>1.45</v>
      </c>
      <c r="J28">
        <v>0.15</v>
      </c>
      <c r="K28" s="28">
        <f t="shared" si="5"/>
        <v>680315.39109337027</v>
      </c>
      <c r="L28" s="24">
        <f t="shared" si="1"/>
        <v>986457.31708538684</v>
      </c>
      <c r="M28" s="14">
        <f t="shared" si="12"/>
        <v>562562.82398017647</v>
      </c>
      <c r="N28" s="14">
        <f t="shared" si="13"/>
        <v>58196.15420484585</v>
      </c>
      <c r="O28">
        <v>0.2</v>
      </c>
      <c r="P28">
        <v>0.4</v>
      </c>
      <c r="Q28" s="28">
        <f t="shared" si="6"/>
        <v>1519853.5332937003</v>
      </c>
      <c r="R28" s="24">
        <f t="shared" si="2"/>
        <v>303970.70665874006</v>
      </c>
      <c r="S28" s="14">
        <f t="shared" si="8"/>
        <v>173350.24656762602</v>
      </c>
      <c r="T28" s="14">
        <f t="shared" si="14"/>
        <v>346700.49313525204</v>
      </c>
      <c r="U28">
        <v>15</v>
      </c>
      <c r="V28">
        <v>5.3</v>
      </c>
      <c r="W28" s="11">
        <f t="shared" si="7"/>
        <v>6178.5350157809107</v>
      </c>
      <c r="X28" s="14">
        <f t="shared" si="3"/>
        <v>92678.025236713656</v>
      </c>
      <c r="Y28" s="14">
        <f t="shared" si="9"/>
        <v>52852.982785020744</v>
      </c>
      <c r="Z28" s="14">
        <f t="shared" si="15"/>
        <v>18674.720584040664</v>
      </c>
    </row>
    <row r="29" spans="1:26" x14ac:dyDescent="0.2">
      <c r="A29" s="5">
        <v>2038</v>
      </c>
      <c r="B29" s="5">
        <v>20</v>
      </c>
      <c r="C29">
        <v>2.25</v>
      </c>
      <c r="D29">
        <v>0.25</v>
      </c>
      <c r="E29" s="40">
        <f t="shared" si="4"/>
        <v>44288.531960178429</v>
      </c>
      <c r="F29" s="24">
        <f t="shared" si="0"/>
        <v>99649.196910401457</v>
      </c>
      <c r="G29" s="14">
        <f t="shared" si="10"/>
        <v>55173.344253429124</v>
      </c>
      <c r="H29" s="14">
        <f t="shared" si="11"/>
        <v>6130.3715837143482</v>
      </c>
      <c r="I29">
        <v>1.45</v>
      </c>
      <c r="J29">
        <v>0.15</v>
      </c>
      <c r="K29" s="28">
        <f t="shared" si="5"/>
        <v>693853.66737612837</v>
      </c>
      <c r="L29" s="24">
        <f t="shared" si="1"/>
        <v>1006087.8176953861</v>
      </c>
      <c r="M29" s="14">
        <f t="shared" si="12"/>
        <v>557046.43124017678</v>
      </c>
      <c r="N29" s="14">
        <f t="shared" si="13"/>
        <v>57625.492886914835</v>
      </c>
      <c r="O29">
        <v>0.2</v>
      </c>
      <c r="P29">
        <v>0.4</v>
      </c>
      <c r="Q29" s="28">
        <f t="shared" si="6"/>
        <v>1550098.6186062449</v>
      </c>
      <c r="R29" s="24">
        <f t="shared" si="2"/>
        <v>310019.72372124897</v>
      </c>
      <c r="S29" s="14">
        <f t="shared" si="8"/>
        <v>171650.40434400173</v>
      </c>
      <c r="T29" s="14">
        <f t="shared" si="14"/>
        <v>343300.80868800345</v>
      </c>
      <c r="U29">
        <v>15</v>
      </c>
      <c r="V29">
        <v>5.3</v>
      </c>
      <c r="W29" s="11">
        <f t="shared" si="7"/>
        <v>6301.4878625949514</v>
      </c>
      <c r="X29" s="14">
        <f t="shared" si="3"/>
        <v>94522.317938924272</v>
      </c>
      <c r="Y29" s="14">
        <f t="shared" si="9"/>
        <v>52334.715672274433</v>
      </c>
      <c r="Z29" s="14">
        <f t="shared" si="15"/>
        <v>18491.599537536964</v>
      </c>
    </row>
    <row r="30" spans="1:26" x14ac:dyDescent="0.2">
      <c r="A30" s="5">
        <v>2039</v>
      </c>
      <c r="B30" s="5">
        <v>21</v>
      </c>
      <c r="C30">
        <v>2.25</v>
      </c>
      <c r="D30">
        <v>0.25</v>
      </c>
      <c r="E30" s="40">
        <f t="shared" si="4"/>
        <v>45169.873746185978</v>
      </c>
      <c r="F30" s="24">
        <f t="shared" si="0"/>
        <v>101632.21592891845</v>
      </c>
      <c r="G30" s="14">
        <f t="shared" si="10"/>
        <v>54632.324081623665</v>
      </c>
      <c r="H30" s="14">
        <f t="shared" si="11"/>
        <v>6070.2582312915183</v>
      </c>
      <c r="I30">
        <v>1.45</v>
      </c>
      <c r="J30">
        <v>0.15</v>
      </c>
      <c r="K30" s="28">
        <f t="shared" si="5"/>
        <v>707661.35535691329</v>
      </c>
      <c r="L30" s="24">
        <f t="shared" si="1"/>
        <v>1026108.9652675242</v>
      </c>
      <c r="M30" s="14">
        <f t="shared" si="12"/>
        <v>551584.13128335564</v>
      </c>
      <c r="N30" s="14">
        <f t="shared" si="13"/>
        <v>57060.427374140243</v>
      </c>
      <c r="O30">
        <v>0.2</v>
      </c>
      <c r="P30">
        <v>0.4</v>
      </c>
      <c r="Q30" s="28">
        <f t="shared" si="6"/>
        <v>1580945.5811165092</v>
      </c>
      <c r="R30" s="24">
        <f t="shared" si="2"/>
        <v>316189.11622330185</v>
      </c>
      <c r="S30" s="14">
        <f t="shared" si="8"/>
        <v>169967.23047616251</v>
      </c>
      <c r="T30" s="14">
        <f t="shared" si="14"/>
        <v>339934.46095232503</v>
      </c>
      <c r="U30">
        <v>15</v>
      </c>
      <c r="V30">
        <v>5.3</v>
      </c>
      <c r="W30" s="11">
        <f t="shared" si="7"/>
        <v>6426.8874710605915</v>
      </c>
      <c r="X30" s="14">
        <f t="shared" si="3"/>
        <v>96403.312065908875</v>
      </c>
      <c r="Y30" s="14">
        <f t="shared" si="9"/>
        <v>51821.530596264769</v>
      </c>
      <c r="Z30" s="14">
        <f t="shared" si="15"/>
        <v>18310.274144013551</v>
      </c>
    </row>
    <row r="31" spans="1:26" x14ac:dyDescent="0.2">
      <c r="A31" s="5">
        <v>2040</v>
      </c>
      <c r="B31" s="5">
        <v>22</v>
      </c>
      <c r="C31">
        <v>2.25</v>
      </c>
      <c r="D31">
        <v>0.25</v>
      </c>
      <c r="E31" s="40">
        <f t="shared" si="4"/>
        <v>46068.754233735082</v>
      </c>
      <c r="F31" s="24">
        <f t="shared" si="0"/>
        <v>103654.69702590394</v>
      </c>
      <c r="G31" s="14">
        <f t="shared" si="10"/>
        <v>54096.609059075709</v>
      </c>
      <c r="H31" s="14">
        <f t="shared" si="11"/>
        <v>6010.7343398973007</v>
      </c>
      <c r="I31">
        <v>1.45</v>
      </c>
      <c r="J31">
        <v>0.15</v>
      </c>
      <c r="K31" s="28">
        <f t="shared" si="5"/>
        <v>721743.81632851588</v>
      </c>
      <c r="L31" s="24">
        <f t="shared" si="1"/>
        <v>1046528.533676348</v>
      </c>
      <c r="M31" s="14">
        <f t="shared" si="12"/>
        <v>546175.39368533436</v>
      </c>
      <c r="N31" s="14">
        <f t="shared" si="13"/>
        <v>56500.902795034592</v>
      </c>
      <c r="O31">
        <v>0.2</v>
      </c>
      <c r="P31">
        <v>0.4</v>
      </c>
      <c r="Q31" s="28">
        <f t="shared" si="6"/>
        <v>1612406.3981807278</v>
      </c>
      <c r="R31" s="24">
        <f t="shared" si="2"/>
        <v>322481.27963614557</v>
      </c>
      <c r="S31" s="14">
        <f t="shared" si="8"/>
        <v>168300.56151712441</v>
      </c>
      <c r="T31" s="14">
        <f t="shared" si="14"/>
        <v>336601.12303424883</v>
      </c>
      <c r="U31">
        <v>15</v>
      </c>
      <c r="V31">
        <v>5.3</v>
      </c>
      <c r="W31" s="11">
        <f t="shared" si="7"/>
        <v>6554.7825317346978</v>
      </c>
      <c r="X31" s="14">
        <f t="shared" si="3"/>
        <v>98321.737976020464</v>
      </c>
      <c r="Y31" s="14">
        <f t="shared" si="9"/>
        <v>51313.377723427606</v>
      </c>
      <c r="Z31" s="14">
        <f t="shared" si="15"/>
        <v>18130.726795611085</v>
      </c>
    </row>
    <row r="32" spans="1:26" x14ac:dyDescent="0.2">
      <c r="A32" s="5">
        <v>2041</v>
      </c>
      <c r="B32" s="5">
        <v>23</v>
      </c>
      <c r="C32">
        <v>2.25</v>
      </c>
      <c r="D32">
        <v>0.25</v>
      </c>
      <c r="E32" s="40">
        <f t="shared" si="4"/>
        <v>46985.52244298641</v>
      </c>
      <c r="F32" s="24">
        <f t="shared" si="0"/>
        <v>105717.42549671943</v>
      </c>
      <c r="G32" s="14">
        <f t="shared" si="10"/>
        <v>53566.147164418748</v>
      </c>
      <c r="H32" s="14">
        <f t="shared" si="11"/>
        <v>5951.7941293798604</v>
      </c>
      <c r="I32">
        <v>1.45</v>
      </c>
      <c r="J32">
        <v>0.15</v>
      </c>
      <c r="K32" s="28">
        <f t="shared" si="5"/>
        <v>736106.51827345334</v>
      </c>
      <c r="L32" s="24">
        <f t="shared" si="1"/>
        <v>1067354.4514965073</v>
      </c>
      <c r="M32" s="14">
        <f t="shared" si="12"/>
        <v>540819.69322298304</v>
      </c>
      <c r="N32" s="14">
        <f t="shared" si="13"/>
        <v>55946.864816170651</v>
      </c>
      <c r="O32">
        <v>0.2</v>
      </c>
      <c r="P32">
        <v>0.4</v>
      </c>
      <c r="Q32" s="28">
        <f t="shared" si="6"/>
        <v>1644493.2855045244</v>
      </c>
      <c r="R32" s="24">
        <f t="shared" si="2"/>
        <v>328898.65710090491</v>
      </c>
      <c r="S32" s="14">
        <f t="shared" si="8"/>
        <v>166650.2356226361</v>
      </c>
      <c r="T32" s="14">
        <f t="shared" si="14"/>
        <v>333300.4712452722</v>
      </c>
      <c r="U32">
        <v>15</v>
      </c>
      <c r="V32">
        <v>5.3</v>
      </c>
      <c r="W32" s="11">
        <f t="shared" si="7"/>
        <v>6685.2227041162187</v>
      </c>
      <c r="X32" s="14">
        <f t="shared" si="3"/>
        <v>100278.34056174327</v>
      </c>
      <c r="Y32" s="14">
        <f t="shared" si="9"/>
        <v>50810.20770885807</v>
      </c>
      <c r="Z32" s="14">
        <f t="shared" si="15"/>
        <v>17952.94005712985</v>
      </c>
    </row>
    <row r="33" spans="1:26" x14ac:dyDescent="0.2">
      <c r="A33" s="5">
        <v>2042</v>
      </c>
      <c r="B33" s="5">
        <v>24</v>
      </c>
      <c r="C33">
        <v>2.25</v>
      </c>
      <c r="D33">
        <v>0.25</v>
      </c>
      <c r="E33" s="40">
        <f t="shared" si="4"/>
        <v>47920.534339601843</v>
      </c>
      <c r="F33" s="24">
        <f t="shared" si="0"/>
        <v>107821.20226410415</v>
      </c>
      <c r="G33" s="14">
        <f t="shared" si="10"/>
        <v>53040.88688639873</v>
      </c>
      <c r="H33" s="14">
        <f t="shared" si="11"/>
        <v>5893.4318762665253</v>
      </c>
      <c r="I33">
        <v>1.45</v>
      </c>
      <c r="J33">
        <v>0.15</v>
      </c>
      <c r="K33" s="28">
        <f t="shared" si="5"/>
        <v>750755.03798709507</v>
      </c>
      <c r="L33" s="24">
        <f t="shared" si="1"/>
        <v>1088594.8050812879</v>
      </c>
      <c r="M33" s="14">
        <f t="shared" si="12"/>
        <v>535516.50982341799</v>
      </c>
      <c r="N33" s="14">
        <f t="shared" si="13"/>
        <v>55398.259636905299</v>
      </c>
      <c r="O33">
        <v>0.2</v>
      </c>
      <c r="P33">
        <v>0.4</v>
      </c>
      <c r="Q33" s="28">
        <f t="shared" si="6"/>
        <v>1677218.7018860644</v>
      </c>
      <c r="R33" s="24">
        <f t="shared" si="2"/>
        <v>335443.74037721287</v>
      </c>
      <c r="S33" s="14">
        <f t="shared" si="8"/>
        <v>165016.0925354627</v>
      </c>
      <c r="T33" s="14">
        <f t="shared" si="14"/>
        <v>330032.18507092539</v>
      </c>
      <c r="U33">
        <v>15</v>
      </c>
      <c r="V33">
        <v>5.3</v>
      </c>
      <c r="W33" s="11">
        <f t="shared" si="7"/>
        <v>6818.2586359281313</v>
      </c>
      <c r="X33" s="14">
        <f t="shared" si="3"/>
        <v>102273.87953892197</v>
      </c>
      <c r="Y33" s="14">
        <f t="shared" si="9"/>
        <v>50311.971691518789</v>
      </c>
      <c r="Z33" s="14">
        <f t="shared" si="15"/>
        <v>17776.89666433664</v>
      </c>
    </row>
    <row r="34" spans="1:26" x14ac:dyDescent="0.2">
      <c r="A34" s="5">
        <v>2043</v>
      </c>
      <c r="B34" s="5">
        <v>25</v>
      </c>
      <c r="C34">
        <v>2.25</v>
      </c>
      <c r="D34">
        <v>0.25</v>
      </c>
      <c r="E34" s="40">
        <f t="shared" si="4"/>
        <v>48874.152972959921</v>
      </c>
      <c r="F34" s="24">
        <f t="shared" si="0"/>
        <v>109966.84418915982</v>
      </c>
      <c r="G34" s="14">
        <f t="shared" si="10"/>
        <v>52520.77721887191</v>
      </c>
      <c r="H34" s="14">
        <f t="shared" si="11"/>
        <v>5835.64191320799</v>
      </c>
      <c r="I34">
        <v>1.45</v>
      </c>
      <c r="J34">
        <v>0.15</v>
      </c>
      <c r="K34" s="28">
        <f t="shared" si="5"/>
        <v>765695.06324303825</v>
      </c>
      <c r="L34" s="24">
        <f t="shared" si="1"/>
        <v>1110257.8417024054</v>
      </c>
      <c r="M34" s="14">
        <f t="shared" si="12"/>
        <v>530265.32851349888</v>
      </c>
      <c r="N34" s="14">
        <f t="shared" si="13"/>
        <v>54855.033984155067</v>
      </c>
      <c r="O34">
        <v>0.2</v>
      </c>
      <c r="P34">
        <v>0.4</v>
      </c>
      <c r="Q34" s="28">
        <f t="shared" si="6"/>
        <v>1710595.3540535972</v>
      </c>
      <c r="R34" s="24">
        <f t="shared" si="2"/>
        <v>342119.07081071945</v>
      </c>
      <c r="S34" s="14">
        <f t="shared" si="8"/>
        <v>163397.97356982372</v>
      </c>
      <c r="T34" s="14">
        <f t="shared" si="14"/>
        <v>326795.94713964744</v>
      </c>
      <c r="U34">
        <v>15</v>
      </c>
      <c r="V34">
        <v>5.3</v>
      </c>
      <c r="W34" s="11">
        <f t="shared" si="7"/>
        <v>6953.9419827831016</v>
      </c>
      <c r="X34" s="14">
        <f t="shared" si="3"/>
        <v>104309.12974174652</v>
      </c>
      <c r="Y34" s="14">
        <f t="shared" si="9"/>
        <v>49818.62128949516</v>
      </c>
      <c r="Z34" s="14">
        <f t="shared" si="15"/>
        <v>17602.579522288292</v>
      </c>
    </row>
    <row r="35" spans="1:26" x14ac:dyDescent="0.2">
      <c r="A35" s="5">
        <v>2044</v>
      </c>
      <c r="B35" s="5">
        <v>26</v>
      </c>
      <c r="C35">
        <v>2.25</v>
      </c>
      <c r="D35">
        <v>0.25</v>
      </c>
      <c r="E35" s="40">
        <f t="shared" si="4"/>
        <v>49846.748617121826</v>
      </c>
      <c r="F35" s="24">
        <f t="shared" si="0"/>
        <v>112155.18438852411</v>
      </c>
      <c r="G35" s="14">
        <f t="shared" si="10"/>
        <v>52005.767655851902</v>
      </c>
      <c r="H35" s="14">
        <f t="shared" si="11"/>
        <v>5778.4186284279886</v>
      </c>
      <c r="I35">
        <v>1.45</v>
      </c>
      <c r="J35">
        <v>0.15</v>
      </c>
      <c r="K35" s="28">
        <f t="shared" si="5"/>
        <v>780932.39500157477</v>
      </c>
      <c r="L35" s="24">
        <f t="shared" si="1"/>
        <v>1132351.9727522833</v>
      </c>
      <c r="M35" s="14">
        <f t="shared" si="12"/>
        <v>525065.63936982281</v>
      </c>
      <c r="N35" s="14">
        <f t="shared" si="13"/>
        <v>54317.135107223061</v>
      </c>
      <c r="O35">
        <v>0.2</v>
      </c>
      <c r="P35">
        <v>0.4</v>
      </c>
      <c r="Q35" s="28">
        <f t="shared" si="6"/>
        <v>1744636.2015992638</v>
      </c>
      <c r="R35" s="24">
        <f t="shared" si="2"/>
        <v>348927.24031985278</v>
      </c>
      <c r="S35" s="14">
        <f t="shared" si="8"/>
        <v>161795.72159598369</v>
      </c>
      <c r="T35" s="14">
        <f t="shared" si="14"/>
        <v>323591.44319196738</v>
      </c>
      <c r="U35">
        <v>15</v>
      </c>
      <c r="V35">
        <v>5.3</v>
      </c>
      <c r="W35" s="11">
        <f t="shared" si="7"/>
        <v>7092.325428240486</v>
      </c>
      <c r="X35" s="14">
        <f t="shared" si="3"/>
        <v>106384.88142360729</v>
      </c>
      <c r="Y35" s="14">
        <f t="shared" si="9"/>
        <v>49330.108595297199</v>
      </c>
      <c r="Z35" s="14">
        <f t="shared" si="15"/>
        <v>17429.971703671676</v>
      </c>
    </row>
    <row r="36" spans="1:26" x14ac:dyDescent="0.2">
      <c r="A36" s="5">
        <v>2045</v>
      </c>
      <c r="B36" s="5">
        <v>27</v>
      </c>
      <c r="C36">
        <v>2.25</v>
      </c>
      <c r="D36">
        <v>0.25</v>
      </c>
      <c r="E36" s="40">
        <f t="shared" si="4"/>
        <v>50838.698914602552</v>
      </c>
      <c r="F36" s="24">
        <f t="shared" si="0"/>
        <v>114387.07255785575</v>
      </c>
      <c r="G36" s="14">
        <f t="shared" si="10"/>
        <v>51495.808186605202</v>
      </c>
      <c r="H36" s="14">
        <f t="shared" si="11"/>
        <v>5721.7564651783559</v>
      </c>
      <c r="I36">
        <v>1.45</v>
      </c>
      <c r="J36">
        <v>0.15</v>
      </c>
      <c r="K36" s="28">
        <f t="shared" si="5"/>
        <v>796472.94966210611</v>
      </c>
      <c r="L36" s="24">
        <f t="shared" si="1"/>
        <v>1154885.7770100539</v>
      </c>
      <c r="M36" s="14">
        <f t="shared" si="12"/>
        <v>519916.93746920623</v>
      </c>
      <c r="N36" s="14">
        <f t="shared" si="13"/>
        <v>53784.510772676505</v>
      </c>
      <c r="O36">
        <v>0.2</v>
      </c>
      <c r="P36">
        <v>0.4</v>
      </c>
      <c r="Q36" s="28">
        <f t="shared" si="6"/>
        <v>1779354.4620110893</v>
      </c>
      <c r="R36" s="24">
        <f t="shared" si="2"/>
        <v>355870.8924022179</v>
      </c>
      <c r="S36" s="14">
        <f t="shared" si="8"/>
        <v>160209.18102499397</v>
      </c>
      <c r="T36" s="14">
        <f t="shared" si="14"/>
        <v>320418.36204998795</v>
      </c>
      <c r="U36">
        <v>15</v>
      </c>
      <c r="V36">
        <v>5.3</v>
      </c>
      <c r="W36" s="11">
        <f t="shared" si="7"/>
        <v>7233.4627042624716</v>
      </c>
      <c r="X36" s="14">
        <f t="shared" si="3"/>
        <v>108501.94056393707</v>
      </c>
      <c r="Y36" s="14">
        <f t="shared" si="9"/>
        <v>48846.386171207392</v>
      </c>
      <c r="Z36" s="14">
        <f t="shared" si="15"/>
        <v>17259.056447159946</v>
      </c>
    </row>
    <row r="37" spans="1:26" x14ac:dyDescent="0.2">
      <c r="A37" s="5">
        <v>2046</v>
      </c>
      <c r="B37" s="5">
        <v>28</v>
      </c>
      <c r="C37">
        <v>2.25</v>
      </c>
      <c r="D37">
        <v>0.25</v>
      </c>
      <c r="E37" s="40">
        <f t="shared" si="4"/>
        <v>51850.389023003147</v>
      </c>
      <c r="F37" s="24">
        <f t="shared" si="0"/>
        <v>116663.37530175709</v>
      </c>
      <c r="G37" s="14">
        <f t="shared" si="10"/>
        <v>50990.849290794809</v>
      </c>
      <c r="H37" s="14">
        <f t="shared" si="11"/>
        <v>5665.6499211994224</v>
      </c>
      <c r="I37">
        <v>1.45</v>
      </c>
      <c r="J37">
        <v>0.15</v>
      </c>
      <c r="K37" s="28">
        <f t="shared" si="5"/>
        <v>812322.76136038208</v>
      </c>
      <c r="L37" s="24">
        <f t="shared" si="1"/>
        <v>1177868.0039725539</v>
      </c>
      <c r="M37" s="14">
        <f t="shared" si="12"/>
        <v>514818.72283965378</v>
      </c>
      <c r="N37" s="14">
        <f t="shared" si="13"/>
        <v>53257.109259274534</v>
      </c>
      <c r="O37">
        <v>0.2</v>
      </c>
      <c r="P37">
        <v>0.4</v>
      </c>
      <c r="Q37" s="28">
        <f t="shared" si="6"/>
        <v>1814763.61580511</v>
      </c>
      <c r="R37" s="24">
        <f t="shared" si="2"/>
        <v>362952.723161022</v>
      </c>
      <c r="S37" s="14">
        <f t="shared" si="8"/>
        <v>158638.19779358382</v>
      </c>
      <c r="T37" s="14">
        <f t="shared" si="14"/>
        <v>317276.39558716764</v>
      </c>
      <c r="U37">
        <v>15</v>
      </c>
      <c r="V37">
        <v>5.3</v>
      </c>
      <c r="W37" s="11">
        <f t="shared" si="7"/>
        <v>7377.4086120772954</v>
      </c>
      <c r="X37" s="14">
        <f t="shared" si="3"/>
        <v>110661.12918115943</v>
      </c>
      <c r="Y37" s="14">
        <f t="shared" si="9"/>
        <v>48367.407044674197</v>
      </c>
      <c r="Z37" s="14">
        <f t="shared" si="15"/>
        <v>17089.817155784884</v>
      </c>
    </row>
    <row r="38" spans="1:26" x14ac:dyDescent="0.2">
      <c r="A38" s="5">
        <v>2047</v>
      </c>
      <c r="B38" s="5">
        <v>29</v>
      </c>
      <c r="C38">
        <v>2.25</v>
      </c>
      <c r="D38">
        <v>0.25</v>
      </c>
      <c r="E38" s="40">
        <f t="shared" si="4"/>
        <v>52882.211764560911</v>
      </c>
      <c r="F38" s="24">
        <f t="shared" si="0"/>
        <v>118984.97647026205</v>
      </c>
      <c r="G38" s="14">
        <f t="shared" si="10"/>
        <v>50490.84193367148</v>
      </c>
      <c r="H38" s="14">
        <f t="shared" si="11"/>
        <v>5610.0935481857205</v>
      </c>
      <c r="I38">
        <v>1.45</v>
      </c>
      <c r="J38">
        <v>0.15</v>
      </c>
      <c r="K38" s="28">
        <f t="shared" si="5"/>
        <v>828487.98431145365</v>
      </c>
      <c r="L38" s="24">
        <f t="shared" si="1"/>
        <v>1201307.5772516078</v>
      </c>
      <c r="M38" s="14">
        <f t="shared" si="12"/>
        <v>509770.50041180872</v>
      </c>
      <c r="N38" s="14">
        <f t="shared" si="13"/>
        <v>52734.879352945725</v>
      </c>
      <c r="O38">
        <v>0.2</v>
      </c>
      <c r="P38">
        <v>0.4</v>
      </c>
      <c r="Q38" s="28">
        <f t="shared" si="6"/>
        <v>1850877.4117596317</v>
      </c>
      <c r="R38" s="24">
        <f t="shared" si="2"/>
        <v>370175.48235192639</v>
      </c>
      <c r="S38" s="14">
        <f t="shared" si="8"/>
        <v>157082.61934920019</v>
      </c>
      <c r="T38" s="14">
        <f t="shared" si="14"/>
        <v>314165.23869840038</v>
      </c>
      <c r="U38">
        <v>15</v>
      </c>
      <c r="V38">
        <v>5.3</v>
      </c>
      <c r="W38" s="11">
        <f t="shared" si="7"/>
        <v>7524.2190434576341</v>
      </c>
      <c r="X38" s="14">
        <f t="shared" si="3"/>
        <v>112863.28565186451</v>
      </c>
      <c r="Y38" s="14">
        <f t="shared" si="9"/>
        <v>47893.124703750706</v>
      </c>
      <c r="Z38" s="14">
        <f t="shared" si="15"/>
        <v>16922.237395325246</v>
      </c>
    </row>
    <row r="39" spans="1:26" x14ac:dyDescent="0.2">
      <c r="A39" s="5">
        <v>2048</v>
      </c>
      <c r="B39" s="5">
        <v>30</v>
      </c>
      <c r="C39">
        <v>2.25</v>
      </c>
      <c r="D39">
        <v>0.25</v>
      </c>
      <c r="E39" s="40">
        <f t="shared" si="4"/>
        <v>53934.567778675671</v>
      </c>
      <c r="F39" s="24">
        <f t="shared" si="0"/>
        <v>121352.77750202027</v>
      </c>
      <c r="G39" s="14">
        <f t="shared" si="10"/>
        <v>49995.737561312184</v>
      </c>
      <c r="H39" s="14">
        <f t="shared" si="11"/>
        <v>5555.0819512569087</v>
      </c>
      <c r="I39">
        <v>1.45</v>
      </c>
      <c r="J39">
        <v>0.15</v>
      </c>
      <c r="K39" s="28">
        <f t="shared" si="5"/>
        <v>844974.89519925159</v>
      </c>
      <c r="L39" s="24">
        <f t="shared" si="1"/>
        <v>1225213.5980389148</v>
      </c>
      <c r="M39" s="14">
        <f t="shared" si="12"/>
        <v>504771.77997087745</v>
      </c>
      <c r="N39" s="14">
        <f t="shared" si="13"/>
        <v>52217.770341814903</v>
      </c>
      <c r="O39">
        <v>0.2</v>
      </c>
      <c r="P39">
        <v>0.4</v>
      </c>
      <c r="Q39" s="28">
        <f t="shared" si="6"/>
        <v>1887709.8722536485</v>
      </c>
      <c r="R39" s="24">
        <f t="shared" si="2"/>
        <v>377541.97445072973</v>
      </c>
      <c r="S39" s="14">
        <f t="shared" si="8"/>
        <v>155542.29463519345</v>
      </c>
      <c r="T39" s="14">
        <f t="shared" si="14"/>
        <v>311084.5892703869</v>
      </c>
      <c r="U39">
        <v>15</v>
      </c>
      <c r="V39">
        <v>5.3</v>
      </c>
      <c r="W39" s="11">
        <f t="shared" si="7"/>
        <v>7673.951002422441</v>
      </c>
      <c r="X39" s="14">
        <f t="shared" si="3"/>
        <v>115109.26503633661</v>
      </c>
      <c r="Y39" s="14">
        <f t="shared" si="9"/>
        <v>47423.493092578006</v>
      </c>
      <c r="Z39" s="14">
        <f t="shared" si="15"/>
        <v>16756.300892710897</v>
      </c>
    </row>
    <row r="40" spans="1:26" x14ac:dyDescent="0.2">
      <c r="A40" s="5">
        <v>2049</v>
      </c>
      <c r="B40" s="5">
        <v>31</v>
      </c>
      <c r="C40">
        <v>2.25</v>
      </c>
      <c r="D40">
        <v>0.25</v>
      </c>
      <c r="E40" s="40">
        <f t="shared" si="4"/>
        <v>55007.865677471316</v>
      </c>
      <c r="F40" s="24">
        <f t="shared" si="0"/>
        <v>123767.69777431047</v>
      </c>
      <c r="G40" s="14">
        <f t="shared" si="10"/>
        <v>49505.48809590513</v>
      </c>
      <c r="H40" s="14">
        <f t="shared" si="11"/>
        <v>5500.6097884339033</v>
      </c>
      <c r="I40">
        <v>1.45</v>
      </c>
      <c r="J40">
        <v>0.15</v>
      </c>
      <c r="K40" s="28">
        <f t="shared" si="5"/>
        <v>861789.89561371668</v>
      </c>
      <c r="L40" s="24">
        <f t="shared" si="1"/>
        <v>1249595.3486398892</v>
      </c>
      <c r="M40" s="14">
        <f t="shared" si="12"/>
        <v>499822.07610902697</v>
      </c>
      <c r="N40" s="14">
        <f t="shared" si="13"/>
        <v>51705.732011278647</v>
      </c>
      <c r="O40">
        <v>0.2</v>
      </c>
      <c r="P40">
        <v>0.4</v>
      </c>
      <c r="Q40" s="28">
        <f t="shared" si="6"/>
        <v>1925275.2987114962</v>
      </c>
      <c r="R40" s="24">
        <f t="shared" si="2"/>
        <v>385055.05974229926</v>
      </c>
      <c r="S40" s="14">
        <f t="shared" si="8"/>
        <v>154017.07407614929</v>
      </c>
      <c r="T40" s="14">
        <f t="shared" si="14"/>
        <v>308034.14815229859</v>
      </c>
      <c r="U40">
        <v>15</v>
      </c>
      <c r="V40">
        <v>5.3</v>
      </c>
      <c r="W40" s="11">
        <f t="shared" si="7"/>
        <v>7826.6626273706479</v>
      </c>
      <c r="X40" s="14">
        <f t="shared" si="3"/>
        <v>117399.93941055972</v>
      </c>
      <c r="Y40" s="14">
        <f t="shared" si="9"/>
        <v>46958.466606912909</v>
      </c>
      <c r="Z40" s="14">
        <f t="shared" si="15"/>
        <v>16591.991534442561</v>
      </c>
    </row>
    <row r="41" spans="1:26" x14ac:dyDescent="0.2">
      <c r="A41" s="5">
        <v>2050</v>
      </c>
      <c r="B41" s="5">
        <v>32</v>
      </c>
      <c r="C41">
        <v>2.25</v>
      </c>
      <c r="D41">
        <v>0.25</v>
      </c>
      <c r="E41" s="40">
        <f t="shared" si="4"/>
        <v>56102.522204452995</v>
      </c>
      <c r="F41" s="24">
        <f t="shared" si="0"/>
        <v>126230.67496001924</v>
      </c>
      <c r="G41" s="14">
        <f t="shared" si="10"/>
        <v>49020.045931081215</v>
      </c>
      <c r="H41" s="14">
        <f t="shared" si="11"/>
        <v>5446.6717701201351</v>
      </c>
      <c r="I41">
        <v>1.45</v>
      </c>
      <c r="J41">
        <v>0.15</v>
      </c>
      <c r="K41" s="28">
        <f t="shared" si="5"/>
        <v>878939.51453642966</v>
      </c>
      <c r="L41" s="24">
        <f t="shared" si="1"/>
        <v>1274462.296077823</v>
      </c>
      <c r="M41" s="14">
        <f t="shared" si="12"/>
        <v>494920.90817824926</v>
      </c>
      <c r="N41" s="14">
        <f t="shared" si="13"/>
        <v>51198.714639129226</v>
      </c>
      <c r="O41">
        <v>0.2</v>
      </c>
      <c r="P41">
        <v>0.4</v>
      </c>
      <c r="Q41" s="28">
        <f t="shared" si="6"/>
        <v>1963588.277155855</v>
      </c>
      <c r="R41" s="24">
        <f t="shared" si="2"/>
        <v>392717.65543117101</v>
      </c>
      <c r="S41" s="14">
        <f t="shared" ref="S41:S72" si="16">R41/(1.03^B41)</f>
        <v>152506.80956336379</v>
      </c>
      <c r="T41" s="14">
        <f t="shared" si="14"/>
        <v>305013.61912672757</v>
      </c>
      <c r="U41">
        <v>15</v>
      </c>
      <c r="V41">
        <v>5.3</v>
      </c>
      <c r="W41" s="11">
        <f t="shared" si="7"/>
        <v>7982.4132136553244</v>
      </c>
      <c r="X41" s="14">
        <f t="shared" si="3"/>
        <v>119736.19820482987</v>
      </c>
      <c r="Y41" s="14">
        <f t="shared" ref="Y41:Y72" si="17">X41/(1.03^B41)</f>
        <v>46498.000089699512</v>
      </c>
      <c r="Z41" s="14">
        <f t="shared" si="15"/>
        <v>16429.293365027159</v>
      </c>
    </row>
    <row r="42" spans="1:26" x14ac:dyDescent="0.2">
      <c r="A42" s="5">
        <v>2051</v>
      </c>
      <c r="B42" s="5">
        <v>33</v>
      </c>
      <c r="C42">
        <v>2.25</v>
      </c>
      <c r="D42">
        <v>0.25</v>
      </c>
      <c r="E42" s="40">
        <f t="shared" si="4"/>
        <v>57218.962396321607</v>
      </c>
      <c r="F42" s="24">
        <f t="shared" si="0"/>
        <v>128742.66539172361</v>
      </c>
      <c r="G42" s="14">
        <f t="shared" si="10"/>
        <v>48539.363927290993</v>
      </c>
      <c r="H42" s="14">
        <f t="shared" si="11"/>
        <v>5393.2626585878888</v>
      </c>
      <c r="I42">
        <v>1.45</v>
      </c>
      <c r="J42">
        <v>0.15</v>
      </c>
      <c r="K42" s="28">
        <f t="shared" si="5"/>
        <v>896430.41087570461</v>
      </c>
      <c r="L42" s="24">
        <f t="shared" si="1"/>
        <v>1299824.0957697716</v>
      </c>
      <c r="M42" s="14">
        <f t="shared" si="12"/>
        <v>490067.80024368578</v>
      </c>
      <c r="N42" s="14">
        <f t="shared" si="13"/>
        <v>50696.668990726117</v>
      </c>
      <c r="O42">
        <v>0.2</v>
      </c>
      <c r="P42">
        <v>0.4</v>
      </c>
      <c r="Q42" s="28">
        <f t="shared" si="6"/>
        <v>2002663.6838712567</v>
      </c>
      <c r="R42" s="24">
        <f t="shared" si="2"/>
        <v>400532.73677425133</v>
      </c>
      <c r="S42" s="14">
        <f t="shared" si="16"/>
        <v>151011.35444046091</v>
      </c>
      <c r="T42" s="14">
        <f t="shared" si="14"/>
        <v>302022.70888092183</v>
      </c>
      <c r="U42">
        <v>15</v>
      </c>
      <c r="V42">
        <v>5.3</v>
      </c>
      <c r="W42" s="11">
        <f t="shared" si="7"/>
        <v>8141.2632366070657</v>
      </c>
      <c r="X42" s="14">
        <f t="shared" si="3"/>
        <v>122118.94854910599</v>
      </c>
      <c r="Y42" s="14">
        <f t="shared" si="17"/>
        <v>46042.048826684011</v>
      </c>
      <c r="Z42" s="14">
        <f t="shared" si="15"/>
        <v>16268.19058542835</v>
      </c>
    </row>
    <row r="43" spans="1:26" x14ac:dyDescent="0.2">
      <c r="A43" s="5">
        <v>2052</v>
      </c>
      <c r="B43" s="5">
        <v>34</v>
      </c>
      <c r="C43">
        <v>2.25</v>
      </c>
      <c r="D43">
        <v>0.25</v>
      </c>
      <c r="E43" s="40">
        <f t="shared" si="4"/>
        <v>58357.619748008408</v>
      </c>
      <c r="F43" s="24">
        <f t="shared" si="0"/>
        <v>131304.64443301893</v>
      </c>
      <c r="G43" s="14">
        <f t="shared" si="10"/>
        <v>48063.395407227283</v>
      </c>
      <c r="H43" s="14">
        <f t="shared" si="11"/>
        <v>5340.3772674696975</v>
      </c>
      <c r="I43">
        <v>1.45</v>
      </c>
      <c r="J43">
        <v>0.15</v>
      </c>
      <c r="K43" s="28">
        <f t="shared" si="5"/>
        <v>914269.37605213118</v>
      </c>
      <c r="L43" s="24">
        <f t="shared" si="1"/>
        <v>1325690.5952755902</v>
      </c>
      <c r="M43" s="14">
        <f t="shared" si="12"/>
        <v>485262.28103741287</v>
      </c>
      <c r="N43" s="14">
        <f t="shared" si="13"/>
        <v>50199.546314215127</v>
      </c>
      <c r="O43">
        <v>0.2</v>
      </c>
      <c r="P43">
        <v>0.4</v>
      </c>
      <c r="Q43" s="28">
        <f t="shared" si="6"/>
        <v>2042516.6911802946</v>
      </c>
      <c r="R43" s="24">
        <f t="shared" si="2"/>
        <v>408503.33823605895</v>
      </c>
      <c r="S43" s="14">
        <f t="shared" si="16"/>
        <v>149530.56348915157</v>
      </c>
      <c r="T43" s="14">
        <f t="shared" si="14"/>
        <v>299061.12697830313</v>
      </c>
      <c r="U43">
        <v>15</v>
      </c>
      <c r="V43">
        <v>5.3</v>
      </c>
      <c r="W43" s="11">
        <f t="shared" si="7"/>
        <v>8303.274375015546</v>
      </c>
      <c r="X43" s="14">
        <f t="shared" si="3"/>
        <v>124549.11562523319</v>
      </c>
      <c r="Y43" s="14">
        <f t="shared" si="17"/>
        <v>45590.568542072841</v>
      </c>
      <c r="Z43" s="14">
        <f t="shared" si="15"/>
        <v>16108.667551532404</v>
      </c>
    </row>
    <row r="44" spans="1:26" x14ac:dyDescent="0.2">
      <c r="A44" s="5">
        <v>2053</v>
      </c>
      <c r="B44" s="5">
        <v>35</v>
      </c>
      <c r="C44">
        <v>2.25</v>
      </c>
      <c r="D44">
        <v>0.25</v>
      </c>
      <c r="E44" s="40">
        <f t="shared" si="4"/>
        <v>59518.936380993779</v>
      </c>
      <c r="F44" s="24">
        <f t="shared" si="0"/>
        <v>133917.60685723601</v>
      </c>
      <c r="G44" s="14">
        <f t="shared" si="10"/>
        <v>47592.094151292331</v>
      </c>
      <c r="H44" s="14">
        <f t="shared" si="11"/>
        <v>5288.0104612547029</v>
      </c>
      <c r="I44">
        <v>1.45</v>
      </c>
      <c r="J44">
        <v>0.15</v>
      </c>
      <c r="K44" s="28">
        <f t="shared" si="5"/>
        <v>932463.33663556864</v>
      </c>
      <c r="L44" s="24">
        <f t="shared" si="1"/>
        <v>1352071.8381215746</v>
      </c>
      <c r="M44" s="14">
        <f t="shared" si="12"/>
        <v>480503.88391267706</v>
      </c>
      <c r="N44" s="14">
        <f t="shared" si="13"/>
        <v>49707.298335794178</v>
      </c>
      <c r="O44">
        <v>0.2</v>
      </c>
      <c r="P44">
        <v>0.4</v>
      </c>
      <c r="Q44" s="28">
        <f t="shared" si="6"/>
        <v>2083162.7733347826</v>
      </c>
      <c r="R44" s="24">
        <f t="shared" si="2"/>
        <v>416632.55466695654</v>
      </c>
      <c r="S44" s="14">
        <f t="shared" si="16"/>
        <v>148064.29291513172</v>
      </c>
      <c r="T44" s="14">
        <f t="shared" si="14"/>
        <v>296128.58583026344</v>
      </c>
      <c r="U44">
        <v>15</v>
      </c>
      <c r="V44">
        <v>5.3</v>
      </c>
      <c r="W44" s="11">
        <f t="shared" si="7"/>
        <v>8468.5095350783558</v>
      </c>
      <c r="X44" s="14">
        <f t="shared" si="3"/>
        <v>127027.64302617534</v>
      </c>
      <c r="Y44" s="14">
        <f t="shared" si="17"/>
        <v>45143.515394233094</v>
      </c>
      <c r="Z44" s="14">
        <f t="shared" si="15"/>
        <v>15950.708772629025</v>
      </c>
    </row>
    <row r="45" spans="1:26" x14ac:dyDescent="0.2">
      <c r="A45" s="5">
        <v>2054</v>
      </c>
      <c r="B45" s="5">
        <v>36</v>
      </c>
      <c r="C45">
        <v>2.25</v>
      </c>
      <c r="D45">
        <v>0.25</v>
      </c>
      <c r="E45" s="40">
        <f t="shared" si="4"/>
        <v>60703.363214975558</v>
      </c>
      <c r="F45" s="24">
        <f t="shared" si="0"/>
        <v>136582.56723369501</v>
      </c>
      <c r="G45" s="14">
        <f t="shared" si="10"/>
        <v>47125.414393109757</v>
      </c>
      <c r="H45" s="14">
        <f t="shared" si="11"/>
        <v>5236.157154789973</v>
      </c>
      <c r="I45">
        <v>1.45</v>
      </c>
      <c r="J45">
        <v>0.15</v>
      </c>
      <c r="K45" s="28">
        <f t="shared" si="5"/>
        <v>951019.35703461652</v>
      </c>
      <c r="L45" s="24">
        <f t="shared" si="1"/>
        <v>1378978.067700194</v>
      </c>
      <c r="M45" s="14">
        <f t="shared" si="12"/>
        <v>475792.14679858193</v>
      </c>
      <c r="N45" s="14">
        <f t="shared" si="13"/>
        <v>49219.877255025705</v>
      </c>
      <c r="O45">
        <v>0.2</v>
      </c>
      <c r="P45">
        <v>0.4</v>
      </c>
      <c r="Q45" s="28">
        <f t="shared" si="6"/>
        <v>2124617.7125241449</v>
      </c>
      <c r="R45" s="24">
        <f t="shared" si="2"/>
        <v>424923.54250482901</v>
      </c>
      <c r="S45" s="14">
        <f t="shared" si="16"/>
        <v>146612.40033411927</v>
      </c>
      <c r="T45" s="14">
        <f t="shared" si="14"/>
        <v>293224.80066823855</v>
      </c>
      <c r="U45">
        <v>15</v>
      </c>
      <c r="V45">
        <v>5.3</v>
      </c>
      <c r="W45" s="11">
        <f t="shared" si="7"/>
        <v>8637.0328748264146</v>
      </c>
      <c r="X45" s="14">
        <f t="shared" si="3"/>
        <v>129555.49312239622</v>
      </c>
      <c r="Y45" s="14">
        <f t="shared" si="17"/>
        <v>44700.845971435272</v>
      </c>
      <c r="Z45" s="14">
        <f t="shared" si="15"/>
        <v>15794.298909907127</v>
      </c>
    </row>
    <row r="46" spans="1:26" x14ac:dyDescent="0.2">
      <c r="A46" s="5">
        <v>2055</v>
      </c>
      <c r="B46" s="5">
        <v>37</v>
      </c>
      <c r="C46">
        <v>2.25</v>
      </c>
      <c r="D46">
        <v>0.25</v>
      </c>
      <c r="E46" s="40">
        <f t="shared" si="4"/>
        <v>61911.36014295357</v>
      </c>
      <c r="F46" s="24">
        <f t="shared" si="0"/>
        <v>139300.56032164552</v>
      </c>
      <c r="G46" s="14">
        <f t="shared" si="10"/>
        <v>46663.310815080236</v>
      </c>
      <c r="H46" s="14">
        <f t="shared" si="11"/>
        <v>5184.8123127866929</v>
      </c>
      <c r="I46">
        <v>1.45</v>
      </c>
      <c r="J46">
        <v>0.15</v>
      </c>
      <c r="K46" s="28">
        <f t="shared" si="5"/>
        <v>969944.64223960543</v>
      </c>
      <c r="L46" s="24">
        <f t="shared" si="1"/>
        <v>1406419.7312474279</v>
      </c>
      <c r="M46" s="14">
        <f t="shared" si="12"/>
        <v>471126.61215521727</v>
      </c>
      <c r="N46" s="14">
        <f t="shared" si="13"/>
        <v>48737.235740194883</v>
      </c>
      <c r="O46">
        <v>0.2</v>
      </c>
      <c r="P46">
        <v>0.4</v>
      </c>
      <c r="Q46" s="28">
        <f t="shared" si="6"/>
        <v>2166897.6050033756</v>
      </c>
      <c r="R46" s="24">
        <f t="shared" si="2"/>
        <v>433379.52100067516</v>
      </c>
      <c r="S46" s="14">
        <f t="shared" si="16"/>
        <v>145174.74475802746</v>
      </c>
      <c r="T46" s="14">
        <f t="shared" si="14"/>
        <v>290349.48951605492</v>
      </c>
      <c r="U46">
        <v>15</v>
      </c>
      <c r="V46">
        <v>5.3</v>
      </c>
      <c r="W46" s="11">
        <f t="shared" si="7"/>
        <v>8808.9098290354614</v>
      </c>
      <c r="X46" s="14">
        <f t="shared" si="3"/>
        <v>132133.64743553192</v>
      </c>
      <c r="Y46" s="14">
        <f t="shared" si="17"/>
        <v>44262.517287637718</v>
      </c>
      <c r="Z46" s="14">
        <f t="shared" si="15"/>
        <v>15639.422774965327</v>
      </c>
    </row>
    <row r="47" spans="1:26" x14ac:dyDescent="0.2">
      <c r="A47" s="5">
        <v>2056</v>
      </c>
      <c r="B47" s="5">
        <v>38</v>
      </c>
      <c r="C47">
        <v>2.25</v>
      </c>
      <c r="D47">
        <v>0.25</v>
      </c>
      <c r="E47" s="40">
        <f t="shared" si="4"/>
        <v>63143.396209798346</v>
      </c>
      <c r="F47" s="24">
        <f t="shared" si="0"/>
        <v>142072.64147204626</v>
      </c>
      <c r="G47" s="14">
        <f t="shared" si="10"/>
        <v>46205.7385439809</v>
      </c>
      <c r="H47" s="14">
        <f t="shared" si="11"/>
        <v>5133.9709493312121</v>
      </c>
      <c r="I47">
        <v>1.45</v>
      </c>
      <c r="J47">
        <v>0.15</v>
      </c>
      <c r="K47" s="28">
        <f t="shared" si="5"/>
        <v>989246.54062017356</v>
      </c>
      <c r="L47" s="24">
        <f t="shared" si="1"/>
        <v>1434407.4838992516</v>
      </c>
      <c r="M47" s="14">
        <f t="shared" si="12"/>
        <v>466506.82692922914</v>
      </c>
      <c r="N47" s="14">
        <f t="shared" si="13"/>
        <v>48259.326923713365</v>
      </c>
      <c r="O47">
        <v>0.2</v>
      </c>
      <c r="P47">
        <v>0.4</v>
      </c>
      <c r="Q47" s="28">
        <f t="shared" si="6"/>
        <v>2210018.8673429429</v>
      </c>
      <c r="R47" s="24">
        <f t="shared" si="2"/>
        <v>442003.7734685886</v>
      </c>
      <c r="S47" s="14">
        <f t="shared" si="16"/>
        <v>143751.186581274</v>
      </c>
      <c r="T47" s="14">
        <f t="shared" si="14"/>
        <v>287502.373162548</v>
      </c>
      <c r="U47">
        <v>15</v>
      </c>
      <c r="V47">
        <v>5.3</v>
      </c>
      <c r="W47" s="11">
        <f t="shared" si="7"/>
        <v>8984.2071346332668</v>
      </c>
      <c r="X47" s="14">
        <f t="shared" si="3"/>
        <v>134763.107019499</v>
      </c>
      <c r="Y47" s="14">
        <f t="shared" si="17"/>
        <v>43828.486778312334</v>
      </c>
      <c r="Z47" s="14">
        <f t="shared" si="15"/>
        <v>15486.065328337023</v>
      </c>
    </row>
    <row r="48" spans="1:26" x14ac:dyDescent="0.2">
      <c r="A48" s="5">
        <v>2057</v>
      </c>
      <c r="B48" s="5">
        <v>39</v>
      </c>
      <c r="C48">
        <v>2.25</v>
      </c>
      <c r="D48">
        <v>0.25</v>
      </c>
      <c r="E48" s="40">
        <f t="shared" si="4"/>
        <v>64399.949794373337</v>
      </c>
      <c r="F48" s="24">
        <f t="shared" si="0"/>
        <v>144899.88703734</v>
      </c>
      <c r="G48" s="14">
        <f t="shared" si="10"/>
        <v>45752.653146607881</v>
      </c>
      <c r="H48" s="14">
        <f t="shared" si="11"/>
        <v>5083.6281274008761</v>
      </c>
      <c r="I48">
        <v>1.45</v>
      </c>
      <c r="J48">
        <v>0.15</v>
      </c>
      <c r="K48" s="28">
        <f t="shared" si="5"/>
        <v>1008932.5467785151</v>
      </c>
      <c r="L48" s="24">
        <f t="shared" si="1"/>
        <v>1462952.1928288469</v>
      </c>
      <c r="M48" s="14">
        <f t="shared" si="12"/>
        <v>461932.34250982606</v>
      </c>
      <c r="N48" s="14">
        <f t="shared" si="13"/>
        <v>47786.104397568211</v>
      </c>
      <c r="O48">
        <v>0.2</v>
      </c>
      <c r="P48">
        <v>0.4</v>
      </c>
      <c r="Q48" s="28">
        <f t="shared" si="6"/>
        <v>2253998.2428030674</v>
      </c>
      <c r="R48" s="24">
        <f t="shared" si="2"/>
        <v>450799.64856061351</v>
      </c>
      <c r="S48" s="14">
        <f t="shared" si="16"/>
        <v>142341.58756722457</v>
      </c>
      <c r="T48" s="14">
        <f t="shared" si="14"/>
        <v>284683.17513444915</v>
      </c>
      <c r="U48">
        <v>15</v>
      </c>
      <c r="V48">
        <v>5.3</v>
      </c>
      <c r="W48" s="11">
        <f t="shared" si="7"/>
        <v>9162.992856612469</v>
      </c>
      <c r="X48" s="14">
        <f t="shared" si="3"/>
        <v>137444.89284918705</v>
      </c>
      <c r="Y48" s="14">
        <f t="shared" si="17"/>
        <v>43398.712296311409</v>
      </c>
      <c r="Z48" s="14">
        <f t="shared" si="15"/>
        <v>15334.211678030028</v>
      </c>
    </row>
    <row r="49" spans="1:26" x14ac:dyDescent="0.2">
      <c r="A49" s="5">
        <v>2058</v>
      </c>
      <c r="B49" s="5">
        <v>40</v>
      </c>
      <c r="C49">
        <v>2.25</v>
      </c>
      <c r="D49">
        <v>0.25</v>
      </c>
      <c r="E49" s="40">
        <f t="shared" si="4"/>
        <v>65681.508795281363</v>
      </c>
      <c r="F49" s="24">
        <f t="shared" si="0"/>
        <v>147783.39478938308</v>
      </c>
      <c r="G49" s="14">
        <f t="shared" si="10"/>
        <v>45304.010625461546</v>
      </c>
      <c r="H49" s="14">
        <f t="shared" si="11"/>
        <v>5033.7789583846161</v>
      </c>
      <c r="I49">
        <v>1.45</v>
      </c>
      <c r="J49">
        <v>0.15</v>
      </c>
      <c r="K49" s="28">
        <f t="shared" si="5"/>
        <v>1029010.3044594076</v>
      </c>
      <c r="L49" s="24">
        <f t="shared" si="1"/>
        <v>1492064.941466141</v>
      </c>
      <c r="M49" s="14">
        <f t="shared" si="12"/>
        <v>457402.71468521527</v>
      </c>
      <c r="N49" s="14">
        <f t="shared" si="13"/>
        <v>47317.522208815368</v>
      </c>
      <c r="O49">
        <v>0.2</v>
      </c>
      <c r="P49">
        <v>0.4</v>
      </c>
      <c r="Q49" s="28">
        <f t="shared" si="6"/>
        <v>2298852.8078348488</v>
      </c>
      <c r="R49" s="24">
        <f t="shared" si="2"/>
        <v>459770.56156696979</v>
      </c>
      <c r="S49" s="14">
        <f t="shared" si="16"/>
        <v>140945.81083476933</v>
      </c>
      <c r="T49" s="14">
        <f t="shared" si="14"/>
        <v>281891.62166953867</v>
      </c>
      <c r="U49">
        <v>15</v>
      </c>
      <c r="V49">
        <v>5.3</v>
      </c>
      <c r="W49" s="11">
        <f t="shared" si="7"/>
        <v>9345.3364144590578</v>
      </c>
      <c r="X49" s="14">
        <f t="shared" si="3"/>
        <v>140180.04621688588</v>
      </c>
      <c r="Y49" s="14">
        <f t="shared" si="17"/>
        <v>42973.152107774768</v>
      </c>
      <c r="Z49" s="14">
        <f t="shared" si="15"/>
        <v>15183.847078080416</v>
      </c>
    </row>
    <row r="50" spans="1:26" x14ac:dyDescent="0.2">
      <c r="A50" s="5">
        <v>2059</v>
      </c>
      <c r="B50" s="5">
        <v>41</v>
      </c>
      <c r="C50">
        <v>2.25</v>
      </c>
      <c r="D50">
        <v>0.25</v>
      </c>
      <c r="E50" s="40">
        <f t="shared" si="4"/>
        <v>66988.570820307461</v>
      </c>
      <c r="F50" s="24">
        <f t="shared" si="0"/>
        <v>150724.28434569179</v>
      </c>
      <c r="G50" s="14">
        <f t="shared" si="10"/>
        <v>44859.767414474001</v>
      </c>
      <c r="H50" s="14">
        <f t="shared" si="11"/>
        <v>4984.4186016082222</v>
      </c>
      <c r="I50">
        <v>1.45</v>
      </c>
      <c r="J50">
        <v>0.15</v>
      </c>
      <c r="K50" s="28">
        <f t="shared" si="5"/>
        <v>1049487.6095181499</v>
      </c>
      <c r="L50" s="24">
        <f t="shared" si="1"/>
        <v>1521757.0338013172</v>
      </c>
      <c r="M50" s="14">
        <f t="shared" si="12"/>
        <v>452917.50359946699</v>
      </c>
      <c r="N50" s="14">
        <f t="shared" si="13"/>
        <v>46853.534855117272</v>
      </c>
      <c r="O50">
        <v>0.2</v>
      </c>
      <c r="P50">
        <v>0.4</v>
      </c>
      <c r="Q50" s="28">
        <f t="shared" si="6"/>
        <v>2344599.9787107622</v>
      </c>
      <c r="R50" s="24">
        <f t="shared" si="2"/>
        <v>468919.99574215245</v>
      </c>
      <c r="S50" s="14">
        <f t="shared" si="16"/>
        <v>139563.7208450303</v>
      </c>
      <c r="T50" s="14">
        <f t="shared" si="14"/>
        <v>279127.4416900606</v>
      </c>
      <c r="U50">
        <v>15</v>
      </c>
      <c r="V50">
        <v>5.3</v>
      </c>
      <c r="W50" s="11">
        <f t="shared" si="7"/>
        <v>9531.3086091067926</v>
      </c>
      <c r="X50" s="14">
        <f t="shared" si="3"/>
        <v>142969.6291366019</v>
      </c>
      <c r="Y50" s="14">
        <f t="shared" si="17"/>
        <v>42551.764888077167</v>
      </c>
      <c r="Z50" s="14">
        <f t="shared" si="15"/>
        <v>15034.956927120598</v>
      </c>
    </row>
    <row r="51" spans="1:26" x14ac:dyDescent="0.2">
      <c r="A51" s="5">
        <v>2060</v>
      </c>
      <c r="B51" s="5">
        <v>42</v>
      </c>
      <c r="C51">
        <v>2.25</v>
      </c>
      <c r="D51">
        <v>0.25</v>
      </c>
      <c r="E51" s="40">
        <f t="shared" si="4"/>
        <v>68321.643379631583</v>
      </c>
      <c r="F51" s="24">
        <f t="shared" si="0"/>
        <v>153723.69760417106</v>
      </c>
      <c r="G51" s="14">
        <f t="shared" si="10"/>
        <v>44419.880374778673</v>
      </c>
      <c r="H51" s="14">
        <f t="shared" si="11"/>
        <v>4935.5422638642976</v>
      </c>
      <c r="I51">
        <v>1.45</v>
      </c>
      <c r="J51">
        <v>0.15</v>
      </c>
      <c r="K51" s="28">
        <f t="shared" si="5"/>
        <v>1070372.4129475611</v>
      </c>
      <c r="L51" s="24">
        <f t="shared" si="1"/>
        <v>1552039.9987739637</v>
      </c>
      <c r="M51" s="14">
        <f t="shared" si="12"/>
        <v>448476.27370980236</v>
      </c>
      <c r="N51" s="14">
        <f t="shared" si="13"/>
        <v>46394.097280324379</v>
      </c>
      <c r="O51">
        <v>0.2</v>
      </c>
      <c r="P51">
        <v>0.4</v>
      </c>
      <c r="Q51" s="28">
        <f t="shared" si="6"/>
        <v>2391257.5182871064</v>
      </c>
      <c r="R51" s="24">
        <f t="shared" si="2"/>
        <v>478251.50365742133</v>
      </c>
      <c r="S51" s="14">
        <f t="shared" si="16"/>
        <v>138195.18338820038</v>
      </c>
      <c r="T51" s="14">
        <f t="shared" si="14"/>
        <v>276390.36677640077</v>
      </c>
      <c r="U51">
        <v>15</v>
      </c>
      <c r="V51">
        <v>5.3</v>
      </c>
      <c r="W51" s="11">
        <f t="shared" si="7"/>
        <v>9720.9816504280188</v>
      </c>
      <c r="X51" s="14">
        <f t="shared" si="3"/>
        <v>145814.72475642027</v>
      </c>
      <c r="Y51" s="14">
        <f t="shared" si="17"/>
        <v>42134.509717815432</v>
      </c>
      <c r="Z51" s="14">
        <f t="shared" si="15"/>
        <v>14887.526766961455</v>
      </c>
    </row>
    <row r="52" spans="1:26" x14ac:dyDescent="0.2">
      <c r="A52" s="5">
        <v>2061</v>
      </c>
      <c r="B52" s="5">
        <v>43</v>
      </c>
      <c r="C52">
        <v>2.25</v>
      </c>
      <c r="D52">
        <v>0.25</v>
      </c>
      <c r="E52" s="40">
        <f t="shared" si="4"/>
        <v>69681.24408288626</v>
      </c>
      <c r="F52" s="24">
        <f t="shared" si="0"/>
        <v>156782.79918649409</v>
      </c>
      <c r="G52" s="14">
        <f t="shared" si="10"/>
        <v>43984.306790521143</v>
      </c>
      <c r="H52" s="14">
        <f t="shared" si="11"/>
        <v>4887.1451989467942</v>
      </c>
      <c r="I52">
        <v>1.45</v>
      </c>
      <c r="J52">
        <v>0.15</v>
      </c>
      <c r="K52" s="28">
        <f t="shared" si="5"/>
        <v>1091672.8239652177</v>
      </c>
      <c r="L52" s="24">
        <f t="shared" si="1"/>
        <v>1582925.5947495657</v>
      </c>
      <c r="M52" s="14">
        <f t="shared" si="12"/>
        <v>444078.5937442985</v>
      </c>
      <c r="N52" s="14">
        <f t="shared" si="13"/>
        <v>45939.164870099848</v>
      </c>
      <c r="O52">
        <v>0.2</v>
      </c>
      <c r="P52">
        <v>0.4</v>
      </c>
      <c r="Q52" s="28">
        <f t="shared" si="6"/>
        <v>2438843.54290102</v>
      </c>
      <c r="R52" s="24">
        <f t="shared" si="2"/>
        <v>487768.70858020405</v>
      </c>
      <c r="S52" s="14">
        <f t="shared" si="16"/>
        <v>136840.06557051028</v>
      </c>
      <c r="T52" s="14">
        <f t="shared" si="14"/>
        <v>273680.13114102057</v>
      </c>
      <c r="U52">
        <v>15</v>
      </c>
      <c r="V52">
        <v>5.3</v>
      </c>
      <c r="W52" s="11">
        <f t="shared" si="7"/>
        <v>9914.429185271536</v>
      </c>
      <c r="X52" s="14">
        <f t="shared" si="3"/>
        <v>148716.43777907305</v>
      </c>
      <c r="Y52" s="14">
        <f t="shared" si="17"/>
        <v>41721.346078834918</v>
      </c>
      <c r="Z52" s="14">
        <f t="shared" si="15"/>
        <v>14741.542281188336</v>
      </c>
    </row>
    <row r="53" spans="1:26" x14ac:dyDescent="0.2">
      <c r="A53" s="5">
        <v>2062</v>
      </c>
      <c r="B53" s="5">
        <v>44</v>
      </c>
      <c r="C53">
        <v>2.25</v>
      </c>
      <c r="D53">
        <v>0.25</v>
      </c>
      <c r="E53" s="40">
        <f t="shared" si="4"/>
        <v>71067.900840135699</v>
      </c>
      <c r="F53" s="24">
        <f t="shared" si="0"/>
        <v>159902.77689030534</v>
      </c>
      <c r="G53" s="14">
        <f t="shared" si="10"/>
        <v>43553.004364711189</v>
      </c>
      <c r="H53" s="14">
        <f t="shared" si="11"/>
        <v>4839.2227071901316</v>
      </c>
      <c r="I53">
        <v>1.45</v>
      </c>
      <c r="J53">
        <v>0.15</v>
      </c>
      <c r="K53" s="28">
        <f t="shared" si="5"/>
        <v>1113397.1131621255</v>
      </c>
      <c r="L53" s="24">
        <f t="shared" si="1"/>
        <v>1614425.8140850819</v>
      </c>
      <c r="M53" s="14">
        <f t="shared" si="12"/>
        <v>439724.03666000976</v>
      </c>
      <c r="N53" s="14">
        <f t="shared" si="13"/>
        <v>45488.693447587219</v>
      </c>
      <c r="O53">
        <v>0.2</v>
      </c>
      <c r="P53">
        <v>0.4</v>
      </c>
      <c r="Q53" s="28">
        <f t="shared" si="6"/>
        <v>2487376.5294047506</v>
      </c>
      <c r="R53" s="24">
        <f t="shared" si="2"/>
        <v>497475.30588095012</v>
      </c>
      <c r="S53" s="14">
        <f t="shared" si="16"/>
        <v>135498.23580132375</v>
      </c>
      <c r="T53" s="14">
        <f t="shared" si="14"/>
        <v>270996.47160264751</v>
      </c>
      <c r="U53">
        <v>15</v>
      </c>
      <c r="V53">
        <v>5.3</v>
      </c>
      <c r="W53" s="11">
        <f t="shared" si="7"/>
        <v>10111.72632605844</v>
      </c>
      <c r="X53" s="14">
        <f t="shared" si="3"/>
        <v>151675.8948908766</v>
      </c>
      <c r="Y53" s="14">
        <f t="shared" si="17"/>
        <v>41312.233850294891</v>
      </c>
      <c r="Z53" s="14">
        <f t="shared" si="15"/>
        <v>14596.989293770863</v>
      </c>
    </row>
    <row r="54" spans="1:26" x14ac:dyDescent="0.2">
      <c r="A54" s="5">
        <v>2063</v>
      </c>
      <c r="B54" s="5">
        <v>45</v>
      </c>
      <c r="C54">
        <v>2.25</v>
      </c>
      <c r="D54">
        <v>0.25</v>
      </c>
      <c r="E54" s="40">
        <f t="shared" si="4"/>
        <v>72482.152066854396</v>
      </c>
      <c r="F54" s="24">
        <f t="shared" si="0"/>
        <v>163084.8421504224</v>
      </c>
      <c r="G54" s="14">
        <f t="shared" si="10"/>
        <v>43125.931215115474</v>
      </c>
      <c r="H54" s="14">
        <f t="shared" si="11"/>
        <v>4791.77013501283</v>
      </c>
      <c r="I54">
        <v>1.45</v>
      </c>
      <c r="J54">
        <v>0.15</v>
      </c>
      <c r="K54" s="28">
        <f t="shared" si="5"/>
        <v>1135553.7157140519</v>
      </c>
      <c r="L54" s="24">
        <f t="shared" si="1"/>
        <v>1646552.8877853751</v>
      </c>
      <c r="M54" s="14">
        <f t="shared" si="12"/>
        <v>435412.17960149905</v>
      </c>
      <c r="N54" s="14">
        <f t="shared" si="13"/>
        <v>45042.639269120591</v>
      </c>
      <c r="O54">
        <v>0.2</v>
      </c>
      <c r="P54">
        <v>0.4</v>
      </c>
      <c r="Q54" s="28">
        <f t="shared" si="6"/>
        <v>2536875.322339905</v>
      </c>
      <c r="R54" s="24">
        <f t="shared" si="2"/>
        <v>507375.06446798099</v>
      </c>
      <c r="S54" s="14">
        <f t="shared" si="16"/>
        <v>134169.56378035931</v>
      </c>
      <c r="T54" s="14">
        <f t="shared" si="14"/>
        <v>268339.12756071863</v>
      </c>
      <c r="U54">
        <v>15</v>
      </c>
      <c r="V54">
        <v>5.3</v>
      </c>
      <c r="W54" s="11">
        <f t="shared" si="7"/>
        <v>10312.949679947003</v>
      </c>
      <c r="X54" s="14">
        <f t="shared" si="3"/>
        <v>154694.24519920506</v>
      </c>
      <c r="Y54" s="14">
        <f t="shared" si="17"/>
        <v>40907.133304772593</v>
      </c>
      <c r="Z54" s="14">
        <f t="shared" si="15"/>
        <v>14453.853767686312</v>
      </c>
    </row>
    <row r="55" spans="1:26" x14ac:dyDescent="0.2">
      <c r="A55" s="5">
        <v>2064</v>
      </c>
      <c r="B55" s="5">
        <v>46</v>
      </c>
      <c r="C55">
        <v>2.25</v>
      </c>
      <c r="D55">
        <v>0.25</v>
      </c>
      <c r="E55" s="40">
        <f t="shared" si="4"/>
        <v>73924.546892984799</v>
      </c>
      <c r="F55" s="24">
        <f t="shared" si="0"/>
        <v>166330.23050921579</v>
      </c>
      <c r="G55" s="14">
        <f t="shared" si="10"/>
        <v>42703.045870190552</v>
      </c>
      <c r="H55" s="14">
        <f t="shared" si="11"/>
        <v>4744.7828744656172</v>
      </c>
      <c r="I55">
        <v>1.45</v>
      </c>
      <c r="J55">
        <v>0.15</v>
      </c>
      <c r="K55" s="28">
        <f t="shared" si="5"/>
        <v>1158151.2346567616</v>
      </c>
      <c r="L55" s="24">
        <f t="shared" si="1"/>
        <v>1679319.2902523044</v>
      </c>
      <c r="M55" s="14">
        <f t="shared" si="12"/>
        <v>431142.60385977564</v>
      </c>
      <c r="N55" s="14">
        <f t="shared" si="13"/>
        <v>44600.959019976784</v>
      </c>
      <c r="O55">
        <v>0.2</v>
      </c>
      <c r="P55">
        <v>0.4</v>
      </c>
      <c r="Q55" s="28">
        <f t="shared" si="6"/>
        <v>2587359.1412544693</v>
      </c>
      <c r="R55" s="24">
        <f t="shared" si="2"/>
        <v>517471.82825089386</v>
      </c>
      <c r="S55" s="14">
        <f t="shared" si="16"/>
        <v>132853.92048503735</v>
      </c>
      <c r="T55" s="14">
        <f t="shared" si="14"/>
        <v>265707.8409700747</v>
      </c>
      <c r="U55">
        <v>15</v>
      </c>
      <c r="V55">
        <v>5.3</v>
      </c>
      <c r="W55" s="11">
        <f t="shared" si="7"/>
        <v>10518.17737857795</v>
      </c>
      <c r="X55" s="14">
        <f t="shared" si="3"/>
        <v>157772.66067866926</v>
      </c>
      <c r="Y55" s="14">
        <f t="shared" si="17"/>
        <v>40506.005104405405</v>
      </c>
      <c r="Z55" s="14">
        <f t="shared" si="15"/>
        <v>14312.121803556574</v>
      </c>
    </row>
    <row r="56" spans="1:26" x14ac:dyDescent="0.2">
      <c r="A56" s="5">
        <v>2065</v>
      </c>
      <c r="B56" s="5">
        <v>47</v>
      </c>
      <c r="C56">
        <v>2.25</v>
      </c>
      <c r="D56">
        <v>0.25</v>
      </c>
      <c r="E56" s="40">
        <f t="shared" si="4"/>
        <v>75395.645376155197</v>
      </c>
      <c r="F56" s="24">
        <f t="shared" si="0"/>
        <v>169640.20209634918</v>
      </c>
      <c r="G56" s="14">
        <f t="shared" si="10"/>
        <v>42284.307265055664</v>
      </c>
      <c r="H56" s="14">
        <f t="shared" si="11"/>
        <v>4698.2563627839636</v>
      </c>
      <c r="I56">
        <v>1.45</v>
      </c>
      <c r="J56">
        <v>0.15</v>
      </c>
      <c r="K56" s="28">
        <f t="shared" si="5"/>
        <v>1181198.4442264312</v>
      </c>
      <c r="L56" s="24">
        <f t="shared" si="1"/>
        <v>1712737.7441283253</v>
      </c>
      <c r="M56" s="14">
        <f t="shared" si="12"/>
        <v>426914.89483163605</v>
      </c>
      <c r="N56" s="14">
        <f t="shared" si="13"/>
        <v>44163.609810169248</v>
      </c>
      <c r="O56">
        <v>0.2</v>
      </c>
      <c r="P56">
        <v>0.4</v>
      </c>
      <c r="Q56" s="28">
        <f t="shared" si="6"/>
        <v>2638847.5881654331</v>
      </c>
      <c r="R56" s="24">
        <f t="shared" si="2"/>
        <v>527769.51763308665</v>
      </c>
      <c r="S56" s="14">
        <f t="shared" si="16"/>
        <v>131551.17815795104</v>
      </c>
      <c r="T56" s="14">
        <f t="shared" si="14"/>
        <v>263102.35631590209</v>
      </c>
      <c r="U56">
        <v>15</v>
      </c>
      <c r="V56">
        <v>5.3</v>
      </c>
      <c r="W56" s="11">
        <f t="shared" si="7"/>
        <v>10727.489108411652</v>
      </c>
      <c r="X56" s="14">
        <f t="shared" si="3"/>
        <v>160912.33662617477</v>
      </c>
      <c r="Y56" s="14">
        <f t="shared" si="17"/>
        <v>40108.810297070937</v>
      </c>
      <c r="Z56" s="14">
        <f t="shared" si="15"/>
        <v>14171.779638298398</v>
      </c>
    </row>
    <row r="57" spans="1:26" x14ac:dyDescent="0.2">
      <c r="A57" s="5">
        <v>2066</v>
      </c>
      <c r="B57" s="5">
        <v>48</v>
      </c>
      <c r="C57">
        <v>2.25</v>
      </c>
      <c r="D57">
        <v>0.25</v>
      </c>
      <c r="E57" s="40">
        <f t="shared" si="4"/>
        <v>76896.018719140688</v>
      </c>
      <c r="F57" s="24">
        <f t="shared" si="0"/>
        <v>173016.04211806654</v>
      </c>
      <c r="G57" s="14">
        <f t="shared" si="10"/>
        <v>41869.674737505127</v>
      </c>
      <c r="H57" s="14">
        <f t="shared" si="11"/>
        <v>4652.1860819450148</v>
      </c>
      <c r="I57">
        <v>1.45</v>
      </c>
      <c r="J57">
        <v>0.15</v>
      </c>
      <c r="K57" s="28">
        <f t="shared" si="5"/>
        <v>1204704.2932665371</v>
      </c>
      <c r="L57" s="24">
        <f t="shared" si="1"/>
        <v>1746821.2252364787</v>
      </c>
      <c r="M57" s="14">
        <f t="shared" si="12"/>
        <v>422728.6419794035</v>
      </c>
      <c r="N57" s="14">
        <f t="shared" si="13"/>
        <v>43730.549170283128</v>
      </c>
      <c r="O57">
        <v>0.2</v>
      </c>
      <c r="P57">
        <v>0.4</v>
      </c>
      <c r="Q57" s="28">
        <f t="shared" si="6"/>
        <v>2691360.6551699252</v>
      </c>
      <c r="R57" s="24">
        <f t="shared" si="2"/>
        <v>538272.13103398506</v>
      </c>
      <c r="S57" s="14">
        <f t="shared" si="16"/>
        <v>130261.21029446047</v>
      </c>
      <c r="T57" s="14">
        <f t="shared" si="14"/>
        <v>260522.42058892094</v>
      </c>
      <c r="U57">
        <v>15</v>
      </c>
      <c r="V57">
        <v>5.3</v>
      </c>
      <c r="W57" s="11">
        <f t="shared" si="7"/>
        <v>10940.966141669043</v>
      </c>
      <c r="X57" s="14">
        <f t="shared" si="3"/>
        <v>164114.49212503564</v>
      </c>
      <c r="Y57" s="14">
        <f t="shared" si="17"/>
        <v>39715.510312604514</v>
      </c>
      <c r="Z57" s="14">
        <f t="shared" si="15"/>
        <v>14032.813643786929</v>
      </c>
    </row>
    <row r="58" spans="1:26" x14ac:dyDescent="0.2">
      <c r="A58" s="5">
        <v>2067</v>
      </c>
      <c r="B58" s="5">
        <v>49</v>
      </c>
      <c r="C58">
        <v>2.25</v>
      </c>
      <c r="D58">
        <v>0.25</v>
      </c>
      <c r="E58" s="40">
        <f t="shared" si="4"/>
        <v>78426.249491651586</v>
      </c>
      <c r="F58" s="24">
        <f t="shared" si="0"/>
        <v>176459.06135621606</v>
      </c>
      <c r="G58" s="14">
        <f t="shared" si="10"/>
        <v>41459.108024059693</v>
      </c>
      <c r="H58" s="14">
        <f t="shared" si="11"/>
        <v>4606.567558228855</v>
      </c>
      <c r="I58">
        <v>1.45</v>
      </c>
      <c r="J58">
        <v>0.15</v>
      </c>
      <c r="K58" s="28">
        <f t="shared" si="5"/>
        <v>1228677.9087025411</v>
      </c>
      <c r="L58" s="24">
        <f t="shared" si="1"/>
        <v>1781582.9676186845</v>
      </c>
      <c r="M58" s="14">
        <f t="shared" si="12"/>
        <v>418583.43879106181</v>
      </c>
      <c r="N58" s="14">
        <f t="shared" si="13"/>
        <v>43301.73504735122</v>
      </c>
      <c r="O58">
        <v>0.2</v>
      </c>
      <c r="P58">
        <v>0.4</v>
      </c>
      <c r="Q58" s="28">
        <f t="shared" si="6"/>
        <v>2744918.7322078068</v>
      </c>
      <c r="R58" s="24">
        <f t="shared" si="2"/>
        <v>548983.74644156138</v>
      </c>
      <c r="S58" s="14">
        <f t="shared" si="16"/>
        <v>128983.891630408</v>
      </c>
      <c r="T58" s="14">
        <f t="shared" si="14"/>
        <v>257967.78326081601</v>
      </c>
      <c r="U58">
        <v>15</v>
      </c>
      <c r="V58">
        <v>5.3</v>
      </c>
      <c r="W58" s="11">
        <f t="shared" si="7"/>
        <v>11158.691367888257</v>
      </c>
      <c r="X58" s="14">
        <f t="shared" si="3"/>
        <v>167380.37051832385</v>
      </c>
      <c r="Y58" s="14">
        <f t="shared" si="17"/>
        <v>39326.066959053736</v>
      </c>
      <c r="Z58" s="14">
        <f t="shared" si="15"/>
        <v>13895.210325532322</v>
      </c>
    </row>
    <row r="59" spans="1:26" x14ac:dyDescent="0.2">
      <c r="A59" s="5">
        <v>2068</v>
      </c>
      <c r="B59" s="5">
        <v>50</v>
      </c>
      <c r="C59">
        <v>2.25</v>
      </c>
      <c r="D59">
        <v>0.25</v>
      </c>
      <c r="E59" s="40">
        <f t="shared" si="4"/>
        <v>79986.931856535448</v>
      </c>
      <c r="F59" s="24">
        <f t="shared" si="0"/>
        <v>179970.59667720477</v>
      </c>
      <c r="G59" s="14">
        <f t="shared" si="10"/>
        <v>41052.567256056784</v>
      </c>
      <c r="H59" s="14">
        <f t="shared" si="11"/>
        <v>4561.3963617840864</v>
      </c>
      <c r="I59">
        <v>1.45</v>
      </c>
      <c r="J59">
        <v>0.15</v>
      </c>
      <c r="K59" s="28">
        <f t="shared" si="5"/>
        <v>1253128.5990857217</v>
      </c>
      <c r="L59" s="24">
        <f t="shared" si="1"/>
        <v>1817036.4686742963</v>
      </c>
      <c r="M59" s="14">
        <f t="shared" si="12"/>
        <v>414478.88274078048</v>
      </c>
      <c r="N59" s="14">
        <f t="shared" si="13"/>
        <v>42877.125800770402</v>
      </c>
      <c r="O59">
        <v>0.2</v>
      </c>
      <c r="P59">
        <v>0.4</v>
      </c>
      <c r="Q59" s="28">
        <f t="shared" si="6"/>
        <v>2799542.6149787423</v>
      </c>
      <c r="R59" s="24">
        <f t="shared" si="2"/>
        <v>559908.52299574844</v>
      </c>
      <c r="S59" s="14">
        <f t="shared" si="16"/>
        <v>127719.09812995449</v>
      </c>
      <c r="T59" s="14">
        <f t="shared" si="14"/>
        <v>255438.19625990899</v>
      </c>
      <c r="U59">
        <v>15</v>
      </c>
      <c r="V59">
        <v>5.3</v>
      </c>
      <c r="W59" s="11">
        <f t="shared" si="7"/>
        <v>11380.749326109235</v>
      </c>
      <c r="X59" s="14">
        <f t="shared" si="3"/>
        <v>170711.23989163851</v>
      </c>
      <c r="Y59" s="14">
        <f t="shared" si="17"/>
        <v>38940.442418969818</v>
      </c>
      <c r="Z59" s="14">
        <f t="shared" si="15"/>
        <v>13758.956321369336</v>
      </c>
    </row>
    <row r="60" spans="1:26" x14ac:dyDescent="0.2">
      <c r="A60" s="5">
        <v>2069</v>
      </c>
      <c r="B60" s="5">
        <v>51</v>
      </c>
      <c r="C60">
        <v>2.25</v>
      </c>
      <c r="D60">
        <v>0.25</v>
      </c>
      <c r="E60" s="40">
        <f t="shared" si="4"/>
        <v>81578.671800480501</v>
      </c>
      <c r="F60" s="24">
        <f t="shared" si="0"/>
        <v>183552.01155108112</v>
      </c>
      <c r="G60" s="14">
        <f t="shared" si="10"/>
        <v>40650.012955778933</v>
      </c>
      <c r="H60" s="14">
        <f t="shared" si="11"/>
        <v>4516.6681061976597</v>
      </c>
      <c r="I60">
        <v>1.45</v>
      </c>
      <c r="J60">
        <v>0.15</v>
      </c>
      <c r="K60" s="28">
        <f t="shared" si="5"/>
        <v>1278065.8582075275</v>
      </c>
      <c r="L60" s="24">
        <f t="shared" si="1"/>
        <v>1853195.494400915</v>
      </c>
      <c r="M60" s="14">
        <f t="shared" si="12"/>
        <v>410414.57524982723</v>
      </c>
      <c r="N60" s="14">
        <f t="shared" si="13"/>
        <v>42456.680198257993</v>
      </c>
      <c r="O60">
        <v>0.2</v>
      </c>
      <c r="P60">
        <v>0.4</v>
      </c>
      <c r="Q60" s="28">
        <f t="shared" si="6"/>
        <v>2855253.5130168195</v>
      </c>
      <c r="R60" s="24">
        <f t="shared" si="2"/>
        <v>571050.7026033639</v>
      </c>
      <c r="S60" s="14">
        <f t="shared" si="16"/>
        <v>126466.70697353456</v>
      </c>
      <c r="T60" s="14">
        <f t="shared" si="14"/>
        <v>252933.41394706912</v>
      </c>
      <c r="U60">
        <v>15</v>
      </c>
      <c r="V60">
        <v>5.3</v>
      </c>
      <c r="W60" s="11">
        <f t="shared" si="7"/>
        <v>11607.226237698809</v>
      </c>
      <c r="X60" s="14">
        <f t="shared" si="3"/>
        <v>174108.39356548214</v>
      </c>
      <c r="Y60" s="14">
        <f t="shared" si="17"/>
        <v>38558.599245735262</v>
      </c>
      <c r="Z60" s="14">
        <f t="shared" si="15"/>
        <v>13624.038400159792</v>
      </c>
    </row>
    <row r="61" spans="1:26" x14ac:dyDescent="0.2">
      <c r="A61" s="5">
        <v>2070</v>
      </c>
      <c r="B61" s="5">
        <v>52</v>
      </c>
      <c r="C61">
        <v>2.25</v>
      </c>
      <c r="D61">
        <v>0.25</v>
      </c>
      <c r="E61" s="40">
        <f t="shared" si="4"/>
        <v>83202.087369310058</v>
      </c>
      <c r="F61" s="24">
        <f t="shared" si="0"/>
        <v>187204.69658094764</v>
      </c>
      <c r="G61" s="14">
        <f t="shared" si="10"/>
        <v>40251.406032620325</v>
      </c>
      <c r="H61" s="14">
        <f t="shared" si="11"/>
        <v>4472.3784480689255</v>
      </c>
      <c r="I61">
        <v>1.45</v>
      </c>
      <c r="J61">
        <v>0.15</v>
      </c>
      <c r="K61" s="28">
        <f t="shared" si="5"/>
        <v>1303499.3687858575</v>
      </c>
      <c r="L61" s="24">
        <f t="shared" si="1"/>
        <v>1890074.0847394932</v>
      </c>
      <c r="M61" s="14">
        <f t="shared" si="12"/>
        <v>406390.12164786295</v>
      </c>
      <c r="N61" s="14">
        <f t="shared" si="13"/>
        <v>42040.357411847894</v>
      </c>
      <c r="O61">
        <v>0.2</v>
      </c>
      <c r="P61">
        <v>0.4</v>
      </c>
      <c r="Q61" s="28">
        <f t="shared" si="6"/>
        <v>2912073.0579258543</v>
      </c>
      <c r="R61" s="24">
        <f t="shared" si="2"/>
        <v>582414.61158517085</v>
      </c>
      <c r="S61" s="14">
        <f t="shared" si="16"/>
        <v>125226.59654592999</v>
      </c>
      <c r="T61" s="14">
        <f t="shared" si="14"/>
        <v>250453.19309185998</v>
      </c>
      <c r="U61">
        <v>15</v>
      </c>
      <c r="V61">
        <v>5.3</v>
      </c>
      <c r="W61" s="11">
        <f t="shared" si="7"/>
        <v>11838.210039829015</v>
      </c>
      <c r="X61" s="14">
        <f t="shared" si="3"/>
        <v>177573.15059743522</v>
      </c>
      <c r="Y61" s="14">
        <f t="shared" si="17"/>
        <v>38180.500359927566</v>
      </c>
      <c r="Z61" s="14">
        <f t="shared" si="15"/>
        <v>13490.44346050774</v>
      </c>
    </row>
    <row r="62" spans="1:26" x14ac:dyDescent="0.2">
      <c r="A62" s="5">
        <v>2071</v>
      </c>
      <c r="B62" s="5">
        <v>53</v>
      </c>
      <c r="C62">
        <v>2.25</v>
      </c>
      <c r="D62">
        <v>0.25</v>
      </c>
      <c r="E62" s="40">
        <f t="shared" si="4"/>
        <v>84857.808907959334</v>
      </c>
      <c r="F62" s="24">
        <f t="shared" si="0"/>
        <v>190930.07004290851</v>
      </c>
      <c r="G62" s="14">
        <f t="shared" si="10"/>
        <v>39856.707779290758</v>
      </c>
      <c r="H62" s="14">
        <f t="shared" si="11"/>
        <v>4428.5230865878621</v>
      </c>
      <c r="I62">
        <v>1.45</v>
      </c>
      <c r="J62">
        <v>0.15</v>
      </c>
      <c r="K62" s="28">
        <f t="shared" si="5"/>
        <v>1329439.0062246961</v>
      </c>
      <c r="L62" s="24">
        <f t="shared" si="1"/>
        <v>1927686.5590258092</v>
      </c>
      <c r="M62" s="14">
        <f t="shared" si="12"/>
        <v>402405.13113461697</v>
      </c>
      <c r="N62" s="14">
        <f t="shared" si="13"/>
        <v>41628.117013925897</v>
      </c>
      <c r="O62">
        <v>0.2</v>
      </c>
      <c r="P62">
        <v>0.4</v>
      </c>
      <c r="Q62" s="28">
        <f t="shared" si="6"/>
        <v>2970023.3117785789</v>
      </c>
      <c r="R62" s="24">
        <f t="shared" si="2"/>
        <v>594004.66235571576</v>
      </c>
      <c r="S62" s="14">
        <f t="shared" si="16"/>
        <v>123998.64642446022</v>
      </c>
      <c r="T62" s="14">
        <f t="shared" si="14"/>
        <v>247997.29284892045</v>
      </c>
      <c r="U62">
        <v>15</v>
      </c>
      <c r="V62">
        <v>5.3</v>
      </c>
      <c r="W62" s="11">
        <f t="shared" si="7"/>
        <v>12073.790419621613</v>
      </c>
      <c r="X62" s="14">
        <f t="shared" si="3"/>
        <v>181106.85629432419</v>
      </c>
      <c r="Y62" s="14">
        <f t="shared" si="17"/>
        <v>37806.109045718578</v>
      </c>
      <c r="Z62" s="14">
        <f t="shared" si="15"/>
        <v>13358.158529487229</v>
      </c>
    </row>
    <row r="63" spans="1:26" x14ac:dyDescent="0.2">
      <c r="A63" s="5">
        <v>2072</v>
      </c>
      <c r="B63" s="5">
        <v>54</v>
      </c>
      <c r="C63">
        <v>2.25</v>
      </c>
      <c r="D63">
        <v>0.25</v>
      </c>
      <c r="E63" s="40">
        <f t="shared" si="4"/>
        <v>86546.479305227724</v>
      </c>
      <c r="F63" s="24">
        <f t="shared" si="0"/>
        <v>194729.57843676239</v>
      </c>
      <c r="G63" s="14">
        <f t="shared" si="10"/>
        <v>39465.879868056931</v>
      </c>
      <c r="H63" s="14">
        <f t="shared" si="11"/>
        <v>4385.0977631174364</v>
      </c>
      <c r="I63">
        <v>1.45</v>
      </c>
      <c r="J63">
        <v>0.15</v>
      </c>
      <c r="K63" s="28">
        <f t="shared" si="5"/>
        <v>1355894.8424485675</v>
      </c>
      <c r="L63" s="24">
        <f t="shared" si="1"/>
        <v>1966047.5215504228</v>
      </c>
      <c r="M63" s="14">
        <f t="shared" si="12"/>
        <v>398459.21674193768</v>
      </c>
      <c r="N63" s="14">
        <f t="shared" si="13"/>
        <v>41219.918973303902</v>
      </c>
      <c r="O63">
        <v>0.2</v>
      </c>
      <c r="P63">
        <v>0.4</v>
      </c>
      <c r="Q63" s="28">
        <f t="shared" si="6"/>
        <v>3029126.7756829727</v>
      </c>
      <c r="R63" s="24">
        <f t="shared" si="2"/>
        <v>605825.35513659462</v>
      </c>
      <c r="S63" s="14">
        <f t="shared" si="16"/>
        <v>122782.73736728834</v>
      </c>
      <c r="T63" s="14">
        <f t="shared" si="14"/>
        <v>245565.47473457668</v>
      </c>
      <c r="U63">
        <v>15</v>
      </c>
      <c r="V63">
        <v>5.3</v>
      </c>
      <c r="W63" s="11">
        <f t="shared" si="7"/>
        <v>12314.058848972083</v>
      </c>
      <c r="X63" s="14">
        <f t="shared" si="3"/>
        <v>184710.88273458125</v>
      </c>
      <c r="Y63" s="14">
        <f t="shared" si="17"/>
        <v>37435.388947309097</v>
      </c>
      <c r="Z63" s="14">
        <f t="shared" si="15"/>
        <v>13227.170761382547</v>
      </c>
    </row>
    <row r="64" spans="1:26" x14ac:dyDescent="0.2">
      <c r="A64" s="5">
        <v>2073</v>
      </c>
      <c r="B64" s="5">
        <v>55</v>
      </c>
      <c r="C64">
        <v>2.25</v>
      </c>
      <c r="D64">
        <v>0.25</v>
      </c>
      <c r="E64" s="40">
        <f t="shared" si="4"/>
        <v>88268.754243401752</v>
      </c>
      <c r="F64" s="24">
        <f t="shared" si="0"/>
        <v>198604.69704765396</v>
      </c>
      <c r="G64" s="14">
        <f t="shared" si="10"/>
        <v>39078.884347020641</v>
      </c>
      <c r="H64" s="14">
        <f t="shared" si="11"/>
        <v>4342.0982607800715</v>
      </c>
      <c r="I64">
        <v>1.45</v>
      </c>
      <c r="J64">
        <v>0.15</v>
      </c>
      <c r="K64" s="28">
        <f t="shared" si="5"/>
        <v>1382877.1498132939</v>
      </c>
      <c r="L64" s="24">
        <f t="shared" si="1"/>
        <v>2005171.8672292761</v>
      </c>
      <c r="M64" s="14">
        <f t="shared" si="12"/>
        <v>394551.99529621575</v>
      </c>
      <c r="N64" s="14">
        <f t="shared" si="13"/>
        <v>40815.723651332664</v>
      </c>
      <c r="O64">
        <v>0.2</v>
      </c>
      <c r="P64">
        <v>0.4</v>
      </c>
      <c r="Q64" s="28">
        <f t="shared" si="6"/>
        <v>3089406.3985190638</v>
      </c>
      <c r="R64" s="24">
        <f t="shared" si="2"/>
        <v>617881.27970381279</v>
      </c>
      <c r="S64" s="14">
        <f t="shared" si="16"/>
        <v>121578.7513018421</v>
      </c>
      <c r="T64" s="14">
        <f t="shared" si="14"/>
        <v>243157.5026036842</v>
      </c>
      <c r="U64">
        <v>15</v>
      </c>
      <c r="V64">
        <v>5.3</v>
      </c>
      <c r="W64" s="11">
        <f t="shared" si="7"/>
        <v>12559.108620066629</v>
      </c>
      <c r="X64" s="14">
        <f t="shared" si="3"/>
        <v>188386.62930099943</v>
      </c>
      <c r="Y64" s="14">
        <f t="shared" si="17"/>
        <v>37068.304065398595</v>
      </c>
      <c r="Z64" s="14">
        <f t="shared" si="15"/>
        <v>13097.467436440835</v>
      </c>
    </row>
    <row r="65" spans="1:26" x14ac:dyDescent="0.2">
      <c r="A65" s="5">
        <v>2074</v>
      </c>
      <c r="B65" s="5">
        <v>56</v>
      </c>
      <c r="C65">
        <v>2.25</v>
      </c>
      <c r="D65">
        <v>0.25</v>
      </c>
      <c r="E65" s="40">
        <f t="shared" si="4"/>
        <v>90025.302452845455</v>
      </c>
      <c r="F65" s="24">
        <f t="shared" si="0"/>
        <v>202556.93051890229</v>
      </c>
      <c r="G65" s="14">
        <f t="shared" si="10"/>
        <v>38695.683636433365</v>
      </c>
      <c r="H65" s="14">
        <f t="shared" si="11"/>
        <v>4299.5204040481512</v>
      </c>
      <c r="I65">
        <v>1.45</v>
      </c>
      <c r="J65">
        <v>0.15</v>
      </c>
      <c r="K65" s="28">
        <f t="shared" si="5"/>
        <v>1410396.4050945786</v>
      </c>
      <c r="L65" s="24">
        <f t="shared" si="1"/>
        <v>2045074.7873871389</v>
      </c>
      <c r="M65" s="14">
        <f t="shared" si="12"/>
        <v>390683.08738117531</v>
      </c>
      <c r="N65" s="14">
        <f t="shared" si="13"/>
        <v>40415.491798052615</v>
      </c>
      <c r="O65">
        <v>0.2</v>
      </c>
      <c r="P65">
        <v>0.4</v>
      </c>
      <c r="Q65" s="28">
        <f t="shared" si="6"/>
        <v>3150885.5858495934</v>
      </c>
      <c r="R65" s="24">
        <f t="shared" si="2"/>
        <v>630177.11716991873</v>
      </c>
      <c r="S65" s="14">
        <f t="shared" si="16"/>
        <v>120386.57131334834</v>
      </c>
      <c r="T65" s="14">
        <f t="shared" si="14"/>
        <v>240773.14262669667</v>
      </c>
      <c r="U65">
        <v>15</v>
      </c>
      <c r="V65">
        <v>5.3</v>
      </c>
      <c r="W65" s="11">
        <f t="shared" si="7"/>
        <v>12809.034881605954</v>
      </c>
      <c r="X65" s="14">
        <f t="shared" si="3"/>
        <v>192135.52322408932</v>
      </c>
      <c r="Y65" s="14">
        <f t="shared" si="17"/>
        <v>36704.818753689353</v>
      </c>
      <c r="Z65" s="14">
        <f t="shared" si="15"/>
        <v>12969.035959636903</v>
      </c>
    </row>
    <row r="66" spans="1:26" x14ac:dyDescent="0.2">
      <c r="A66" s="5">
        <v>2075</v>
      </c>
      <c r="B66" s="5">
        <v>57</v>
      </c>
      <c r="C66">
        <v>2.25</v>
      </c>
      <c r="D66">
        <v>0.25</v>
      </c>
      <c r="E66" s="40">
        <f t="shared" si="4"/>
        <v>91816.805971657086</v>
      </c>
      <c r="F66" s="24">
        <f t="shared" si="0"/>
        <v>206587.81343622843</v>
      </c>
      <c r="G66" s="14">
        <f t="shared" si="10"/>
        <v>38316.240525046975</v>
      </c>
      <c r="H66" s="14">
        <f t="shared" si="11"/>
        <v>4257.3600583385532</v>
      </c>
      <c r="I66">
        <v>1.45</v>
      </c>
      <c r="J66">
        <v>0.15</v>
      </c>
      <c r="K66" s="28">
        <f t="shared" si="5"/>
        <v>1438463.2935559608</v>
      </c>
      <c r="L66" s="24">
        <f t="shared" si="1"/>
        <v>2085771.775656143</v>
      </c>
      <c r="M66" s="14">
        <f t="shared" si="12"/>
        <v>386852.11730102974</v>
      </c>
      <c r="N66" s="14">
        <f t="shared" si="13"/>
        <v>40019.184548382393</v>
      </c>
      <c r="O66">
        <v>0.2</v>
      </c>
      <c r="P66">
        <v>0.4</v>
      </c>
      <c r="Q66" s="28">
        <f t="shared" si="6"/>
        <v>3213588.2090080003</v>
      </c>
      <c r="R66" s="24">
        <f t="shared" si="2"/>
        <v>642717.64180160011</v>
      </c>
      <c r="S66" s="14">
        <f t="shared" si="16"/>
        <v>119206.08163347958</v>
      </c>
      <c r="T66" s="14">
        <f t="shared" si="14"/>
        <v>238412.16326695916</v>
      </c>
      <c r="U66">
        <v>15</v>
      </c>
      <c r="V66">
        <v>5.3</v>
      </c>
      <c r="W66" s="11">
        <f t="shared" si="7"/>
        <v>13063.934675749913</v>
      </c>
      <c r="X66" s="14">
        <f t="shared" si="3"/>
        <v>195959.0201362487</v>
      </c>
      <c r="Y66" s="14">
        <f t="shared" si="17"/>
        <v>36344.897715425017</v>
      </c>
      <c r="Z66" s="14">
        <f t="shared" si="15"/>
        <v>12841.863859450172</v>
      </c>
    </row>
    <row r="67" spans="1:26" x14ac:dyDescent="0.2">
      <c r="A67" s="5">
        <v>2076</v>
      </c>
      <c r="B67" s="5">
        <v>58</v>
      </c>
      <c r="C67">
        <v>2.25</v>
      </c>
      <c r="D67">
        <v>0.25</v>
      </c>
      <c r="E67" s="40">
        <f t="shared" si="4"/>
        <v>93643.960410493062</v>
      </c>
      <c r="F67" s="24">
        <f t="shared" si="0"/>
        <v>210698.91092360939</v>
      </c>
      <c r="G67" s="14">
        <f t="shared" si="10"/>
        <v>37940.518166500398</v>
      </c>
      <c r="H67" s="14">
        <f t="shared" si="11"/>
        <v>4215.6131296111553</v>
      </c>
      <c r="I67">
        <v>1.45</v>
      </c>
      <c r="J67">
        <v>0.15</v>
      </c>
      <c r="K67" s="28">
        <f t="shared" si="5"/>
        <v>1467088.7130977244</v>
      </c>
      <c r="L67" s="24">
        <f t="shared" si="1"/>
        <v>2127278.6339917001</v>
      </c>
      <c r="M67" s="14">
        <f t="shared" si="12"/>
        <v>383058.71304400021</v>
      </c>
      <c r="N67" s="14">
        <f t="shared" si="13"/>
        <v>39626.763418344846</v>
      </c>
      <c r="O67">
        <v>0.2</v>
      </c>
      <c r="P67">
        <v>0.4</v>
      </c>
      <c r="Q67" s="28">
        <f t="shared" si="6"/>
        <v>3277538.6143672597</v>
      </c>
      <c r="R67" s="24">
        <f t="shared" si="2"/>
        <v>655507.722873452</v>
      </c>
      <c r="S67" s="14">
        <f t="shared" si="16"/>
        <v>118037.16762911245</v>
      </c>
      <c r="T67" s="14">
        <f t="shared" si="14"/>
        <v>236074.33525822489</v>
      </c>
      <c r="U67">
        <v>15</v>
      </c>
      <c r="V67">
        <v>5.3</v>
      </c>
      <c r="W67" s="11">
        <f t="shared" si="7"/>
        <v>13323.906975797338</v>
      </c>
      <c r="X67" s="14">
        <f t="shared" si="3"/>
        <v>199858.60463696005</v>
      </c>
      <c r="Y67" s="14">
        <f t="shared" si="17"/>
        <v>35988.505999963083</v>
      </c>
      <c r="Z67" s="14">
        <f t="shared" si="15"/>
        <v>12715.938786653622</v>
      </c>
    </row>
    <row r="68" spans="1:26" x14ac:dyDescent="0.2">
      <c r="A68" s="5">
        <v>2077</v>
      </c>
      <c r="B68" s="5">
        <v>59</v>
      </c>
      <c r="C68">
        <v>2.25</v>
      </c>
      <c r="D68">
        <v>0.25</v>
      </c>
      <c r="E68" s="40">
        <f t="shared" si="4"/>
        <v>95507.475222661873</v>
      </c>
      <c r="F68" s="24">
        <f t="shared" si="0"/>
        <v>214891.81925098921</v>
      </c>
      <c r="G68" s="14">
        <f t="shared" si="10"/>
        <v>37568.480075741507</v>
      </c>
      <c r="H68" s="14">
        <f t="shared" si="11"/>
        <v>4174.2755639712786</v>
      </c>
      <c r="I68">
        <v>1.45</v>
      </c>
      <c r="J68">
        <v>0.15</v>
      </c>
      <c r="K68" s="28">
        <f t="shared" si="5"/>
        <v>1496283.7784883692</v>
      </c>
      <c r="L68" s="24">
        <f t="shared" si="1"/>
        <v>2169611.4788081353</v>
      </c>
      <c r="M68" s="14">
        <f t="shared" si="12"/>
        <v>379302.50624619017</v>
      </c>
      <c r="N68" s="14">
        <f t="shared" si="13"/>
        <v>39238.190301330018</v>
      </c>
      <c r="O68">
        <v>0.2</v>
      </c>
      <c r="P68">
        <v>0.4</v>
      </c>
      <c r="Q68" s="28">
        <f t="shared" si="6"/>
        <v>3342761.6327931681</v>
      </c>
      <c r="R68" s="24">
        <f t="shared" si="2"/>
        <v>668552.32655863371</v>
      </c>
      <c r="S68" s="14">
        <f t="shared" si="16"/>
        <v>116879.71579119591</v>
      </c>
      <c r="T68" s="14">
        <f t="shared" si="14"/>
        <v>233759.43158239182</v>
      </c>
      <c r="U68">
        <v>15</v>
      </c>
      <c r="V68">
        <v>5.3</v>
      </c>
      <c r="W68" s="11">
        <f t="shared" si="7"/>
        <v>13589.052724615705</v>
      </c>
      <c r="X68" s="14">
        <f t="shared" si="3"/>
        <v>203835.79086923558</v>
      </c>
      <c r="Y68" s="14">
        <f t="shared" si="17"/>
        <v>35635.608999380922</v>
      </c>
      <c r="Z68" s="14">
        <f t="shared" si="15"/>
        <v>12591.248513114593</v>
      </c>
    </row>
    <row r="69" spans="1:26" x14ac:dyDescent="0.2">
      <c r="A69" s="5">
        <v>2078</v>
      </c>
      <c r="B69" s="5">
        <v>60</v>
      </c>
      <c r="C69">
        <v>2.25</v>
      </c>
      <c r="D69">
        <v>0.25</v>
      </c>
      <c r="E69" s="40">
        <f t="shared" si="4"/>
        <v>97408.073979592853</v>
      </c>
      <c r="F69" s="24">
        <f t="shared" si="0"/>
        <v>219168.16645408393</v>
      </c>
      <c r="G69" s="14">
        <f t="shared" si="10"/>
        <v>37200.090125484247</v>
      </c>
      <c r="H69" s="14">
        <f t="shared" si="11"/>
        <v>4133.3433472760271</v>
      </c>
      <c r="I69">
        <v>1.45</v>
      </c>
      <c r="J69">
        <v>0.15</v>
      </c>
      <c r="K69" s="28">
        <f t="shared" si="5"/>
        <v>1526059.8256802878</v>
      </c>
      <c r="L69" s="24">
        <f t="shared" si="1"/>
        <v>2212786.7472364171</v>
      </c>
      <c r="M69" s="14">
        <f t="shared" si="12"/>
        <v>375583.13215581491</v>
      </c>
      <c r="N69" s="14">
        <f t="shared" si="13"/>
        <v>38853.427464394648</v>
      </c>
      <c r="O69">
        <v>0.2</v>
      </c>
      <c r="P69">
        <v>0.4</v>
      </c>
      <c r="Q69" s="28">
        <f t="shared" si="6"/>
        <v>3409282.5892857523</v>
      </c>
      <c r="R69" s="24">
        <f t="shared" si="2"/>
        <v>681856.51785715052</v>
      </c>
      <c r="S69" s="14">
        <f t="shared" si="16"/>
        <v>115733.61372372885</v>
      </c>
      <c r="T69" s="14">
        <f t="shared" si="14"/>
        <v>231467.2274474577</v>
      </c>
      <c r="U69">
        <v>15</v>
      </c>
      <c r="V69">
        <v>5.3</v>
      </c>
      <c r="W69" s="11">
        <f t="shared" si="7"/>
        <v>13859.474873835557</v>
      </c>
      <c r="X69" s="14">
        <f t="shared" si="3"/>
        <v>207892.12310753335</v>
      </c>
      <c r="Y69" s="14">
        <f t="shared" si="17"/>
        <v>35286.172445115146</v>
      </c>
      <c r="Z69" s="14">
        <f t="shared" si="15"/>
        <v>12467.780930607352</v>
      </c>
    </row>
    <row r="70" spans="1:26" x14ac:dyDescent="0.2">
      <c r="A70" s="5">
        <v>2079</v>
      </c>
      <c r="B70" s="5">
        <v>61</v>
      </c>
      <c r="C70">
        <v>2.25</v>
      </c>
      <c r="D70">
        <v>0.25</v>
      </c>
      <c r="E70" s="40">
        <f t="shared" si="4"/>
        <v>99346.49465178675</v>
      </c>
      <c r="F70" s="24">
        <f t="shared" ref="F70:F88" si="18">C70*E70</f>
        <v>223529.61296652019</v>
      </c>
      <c r="G70" s="14">
        <f t="shared" si="10"/>
        <v>36835.312542700376</v>
      </c>
      <c r="H70" s="14">
        <f t="shared" si="11"/>
        <v>4092.812504744486</v>
      </c>
      <c r="I70">
        <v>1.45</v>
      </c>
      <c r="J70">
        <v>0.15</v>
      </c>
      <c r="K70" s="28">
        <f t="shared" si="5"/>
        <v>1556428.4162113254</v>
      </c>
      <c r="L70" s="24">
        <f t="shared" ref="L70:L88" si="19">K70*I70</f>
        <v>2256821.2035064218</v>
      </c>
      <c r="M70" s="14">
        <f t="shared" si="12"/>
        <v>371900.22959778219</v>
      </c>
      <c r="N70" s="14">
        <f t="shared" si="13"/>
        <v>38472.437544598164</v>
      </c>
      <c r="O70">
        <v>0.2</v>
      </c>
      <c r="P70">
        <v>0.4</v>
      </c>
      <c r="Q70" s="28">
        <f t="shared" si="6"/>
        <v>3477127.3128125388</v>
      </c>
      <c r="R70" s="24">
        <f t="shared" ref="R70:R88" si="20">Q70*O70</f>
        <v>695425.46256250783</v>
      </c>
      <c r="S70" s="14">
        <f t="shared" si="16"/>
        <v>114598.7501328457</v>
      </c>
      <c r="T70" s="14">
        <f t="shared" si="14"/>
        <v>229197.5002656914</v>
      </c>
      <c r="U70">
        <v>15</v>
      </c>
      <c r="V70">
        <v>5.3</v>
      </c>
      <c r="W70" s="11">
        <f t="shared" si="7"/>
        <v>14135.278423824886</v>
      </c>
      <c r="X70" s="14">
        <f t="shared" ref="X70:X88" si="21">W70*U70</f>
        <v>212029.1763573733</v>
      </c>
      <c r="Y70" s="14">
        <f t="shared" si="17"/>
        <v>34940.162404633935</v>
      </c>
      <c r="Z70" s="14">
        <f t="shared" si="15"/>
        <v>12345.524049637323</v>
      </c>
    </row>
    <row r="71" spans="1:26" x14ac:dyDescent="0.2">
      <c r="A71" s="5">
        <v>2080</v>
      </c>
      <c r="B71" s="5">
        <v>62</v>
      </c>
      <c r="C71">
        <v>2.25</v>
      </c>
      <c r="D71">
        <v>0.25</v>
      </c>
      <c r="E71" s="40">
        <f t="shared" ref="E71:E88" si="22">E70*1.0199</f>
        <v>101323.48989535731</v>
      </c>
      <c r="F71" s="24">
        <f t="shared" si="18"/>
        <v>227977.85226455395</v>
      </c>
      <c r="G71" s="14">
        <f t="shared" si="10"/>
        <v>36474.111905145743</v>
      </c>
      <c r="H71" s="14">
        <f t="shared" si="11"/>
        <v>4052.6791005717491</v>
      </c>
      <c r="I71">
        <v>1.45</v>
      </c>
      <c r="J71">
        <v>0.15</v>
      </c>
      <c r="K71" s="28">
        <f t="shared" ref="K71:K88" si="23">K70*1.0199</f>
        <v>1587401.3416939308</v>
      </c>
      <c r="L71" s="24">
        <f t="shared" si="19"/>
        <v>2301731.9454561993</v>
      </c>
      <c r="M71" s="14">
        <f t="shared" si="12"/>
        <v>368253.44093861943</v>
      </c>
      <c r="N71" s="14">
        <f t="shared" si="13"/>
        <v>38095.183545374428</v>
      </c>
      <c r="O71">
        <v>0.2</v>
      </c>
      <c r="P71">
        <v>0.4</v>
      </c>
      <c r="Q71" s="28">
        <f t="shared" ref="Q71:Q88" si="24">Q70*1.0199</f>
        <v>3546322.1463375082</v>
      </c>
      <c r="R71" s="24">
        <f t="shared" si="20"/>
        <v>709264.42926750169</v>
      </c>
      <c r="S71" s="14">
        <f t="shared" si="16"/>
        <v>113475.01481600906</v>
      </c>
      <c r="T71" s="14">
        <f t="shared" si="14"/>
        <v>226950.02963201812</v>
      </c>
      <c r="U71">
        <v>15</v>
      </c>
      <c r="V71">
        <v>5.3</v>
      </c>
      <c r="W71" s="11">
        <f t="shared" ref="W71:W88" si="25">W70*1.0199</f>
        <v>14416.570464459002</v>
      </c>
      <c r="X71" s="14">
        <f t="shared" si="21"/>
        <v>216248.55696688502</v>
      </c>
      <c r="Y71" s="14">
        <f t="shared" si="17"/>
        <v>34597.545278141894</v>
      </c>
      <c r="Z71" s="14">
        <f t="shared" si="15"/>
        <v>12224.465998276803</v>
      </c>
    </row>
    <row r="72" spans="1:26" x14ac:dyDescent="0.2">
      <c r="A72" s="5">
        <v>2081</v>
      </c>
      <c r="B72" s="5">
        <v>63</v>
      </c>
      <c r="C72">
        <v>2.25</v>
      </c>
      <c r="D72">
        <v>0.25</v>
      </c>
      <c r="E72" s="40">
        <f t="shared" si="22"/>
        <v>103339.82734427493</v>
      </c>
      <c r="F72" s="24">
        <f t="shared" si="18"/>
        <v>232514.61152461861</v>
      </c>
      <c r="G72" s="14">
        <f t="shared" si="10"/>
        <v>36116.453137920529</v>
      </c>
      <c r="H72" s="14">
        <f t="shared" si="11"/>
        <v>4012.9392375467251</v>
      </c>
      <c r="I72">
        <v>1.45</v>
      </c>
      <c r="J72">
        <v>0.15</v>
      </c>
      <c r="K72" s="28">
        <f t="shared" si="23"/>
        <v>1618990.62839364</v>
      </c>
      <c r="L72" s="24">
        <f t="shared" si="19"/>
        <v>2347536.4111707779</v>
      </c>
      <c r="M72" s="14">
        <f t="shared" si="12"/>
        <v>364642.41205174557</v>
      </c>
      <c r="N72" s="14">
        <f t="shared" si="13"/>
        <v>37721.628832939197</v>
      </c>
      <c r="O72">
        <v>0.2</v>
      </c>
      <c r="P72">
        <v>0.4</v>
      </c>
      <c r="Q72" s="28">
        <f t="shared" si="24"/>
        <v>3616893.9570496245</v>
      </c>
      <c r="R72" s="24">
        <f t="shared" si="20"/>
        <v>723378.79140992498</v>
      </c>
      <c r="S72" s="14">
        <f t="shared" si="16"/>
        <v>112362.29865130837</v>
      </c>
      <c r="T72" s="14">
        <f t="shared" si="14"/>
        <v>224724.59730261675</v>
      </c>
      <c r="U72">
        <v>15</v>
      </c>
      <c r="V72">
        <v>5.3</v>
      </c>
      <c r="W72" s="11">
        <f t="shared" si="25"/>
        <v>14703.460216701736</v>
      </c>
      <c r="X72" s="14">
        <f t="shared" si="21"/>
        <v>220551.90325052605</v>
      </c>
      <c r="Y72" s="14">
        <f t="shared" si="17"/>
        <v>34258.287795317388</v>
      </c>
      <c r="Z72" s="14">
        <f t="shared" si="15"/>
        <v>12104.595021012143</v>
      </c>
    </row>
    <row r="73" spans="1:26" x14ac:dyDescent="0.2">
      <c r="A73" s="5">
        <v>2082</v>
      </c>
      <c r="B73" s="5">
        <v>64</v>
      </c>
      <c r="C73">
        <v>2.25</v>
      </c>
      <c r="D73">
        <v>0.25</v>
      </c>
      <c r="E73" s="40">
        <f t="shared" si="22"/>
        <v>105396.28990842601</v>
      </c>
      <c r="F73" s="24">
        <f t="shared" si="18"/>
        <v>237141.65229395853</v>
      </c>
      <c r="G73" s="14">
        <f t="shared" si="10"/>
        <v>35762.301510063255</v>
      </c>
      <c r="H73" s="14">
        <f t="shared" si="11"/>
        <v>3973.5890566736948</v>
      </c>
      <c r="I73">
        <v>1.45</v>
      </c>
      <c r="J73">
        <v>0.15</v>
      </c>
      <c r="K73" s="28">
        <f t="shared" si="23"/>
        <v>1651208.5418986736</v>
      </c>
      <c r="L73" s="24">
        <f t="shared" si="19"/>
        <v>2394252.3857530765</v>
      </c>
      <c r="M73" s="14">
        <f t="shared" si="12"/>
        <v>361066.7922830829</v>
      </c>
      <c r="N73" s="14">
        <f t="shared" si="13"/>
        <v>37351.73713273272</v>
      </c>
      <c r="O73">
        <v>0.2</v>
      </c>
      <c r="P73">
        <v>0.4</v>
      </c>
      <c r="Q73" s="28">
        <f t="shared" si="24"/>
        <v>3688870.1467949119</v>
      </c>
      <c r="R73" s="24">
        <f t="shared" si="20"/>
        <v>737774.02935898246</v>
      </c>
      <c r="S73" s="14">
        <f t="shared" ref="S73:S88" si="26">R73/(1.03^B73)</f>
        <v>111260.49358686352</v>
      </c>
      <c r="T73" s="14">
        <f t="shared" si="14"/>
        <v>222520.98717372704</v>
      </c>
      <c r="U73">
        <v>15</v>
      </c>
      <c r="V73">
        <v>5.3</v>
      </c>
      <c r="W73" s="11">
        <f t="shared" si="25"/>
        <v>14996.059075014102</v>
      </c>
      <c r="X73" s="14">
        <f t="shared" si="21"/>
        <v>224940.88612521152</v>
      </c>
      <c r="Y73" s="14">
        <f t="shared" ref="Y73:Y88" si="27">X73/(1.03^B73)</f>
        <v>33922.35701208176</v>
      </c>
      <c r="Z73" s="14">
        <f t="shared" si="15"/>
        <v>11985.899477602221</v>
      </c>
    </row>
    <row r="74" spans="1:26" x14ac:dyDescent="0.2">
      <c r="A74" s="5">
        <v>2083</v>
      </c>
      <c r="B74" s="5">
        <v>65</v>
      </c>
      <c r="C74">
        <v>2.25</v>
      </c>
      <c r="D74">
        <v>0.25</v>
      </c>
      <c r="E74" s="40">
        <f t="shared" si="22"/>
        <v>107493.6760776037</v>
      </c>
      <c r="F74" s="24">
        <f t="shared" si="18"/>
        <v>241860.77117460832</v>
      </c>
      <c r="G74" s="14">
        <f t="shared" ref="G74:G88" si="28">F74/(1.03^B74)</f>
        <v>35411.622631178172</v>
      </c>
      <c r="H74" s="14">
        <f t="shared" ref="H74:H88" si="29">(E74*D74)/(1.03^B74)</f>
        <v>3934.6247367975748</v>
      </c>
      <c r="I74">
        <v>1.45</v>
      </c>
      <c r="J74">
        <v>0.15</v>
      </c>
      <c r="K74" s="28">
        <f t="shared" si="23"/>
        <v>1684067.5918824573</v>
      </c>
      <c r="L74" s="24">
        <f t="shared" si="19"/>
        <v>2441898.008229563</v>
      </c>
      <c r="M74" s="14">
        <f t="shared" ref="M74:M88" si="30">L74/(1.03^B74)</f>
        <v>357526.23441700614</v>
      </c>
      <c r="N74" s="14">
        <f t="shared" ref="N74:N88" si="31">(K74*J74)/(1.03^B74)</f>
        <v>36985.472525897181</v>
      </c>
      <c r="O74">
        <v>0.2</v>
      </c>
      <c r="P74">
        <v>0.4</v>
      </c>
      <c r="Q74" s="28">
        <f t="shared" si="24"/>
        <v>3762278.6627161307</v>
      </c>
      <c r="R74" s="24">
        <f t="shared" si="20"/>
        <v>752455.73254322622</v>
      </c>
      <c r="S74" s="14">
        <f t="shared" si="26"/>
        <v>110169.49263033214</v>
      </c>
      <c r="T74" s="14">
        <f t="shared" ref="T74:T88" si="32">(Q74*P74)/(1.03^B74)</f>
        <v>220338.98526066428</v>
      </c>
      <c r="U74">
        <v>15</v>
      </c>
      <c r="V74">
        <v>5.3</v>
      </c>
      <c r="W74" s="11">
        <f t="shared" si="25"/>
        <v>15294.480650606884</v>
      </c>
      <c r="X74" s="14">
        <f t="shared" si="21"/>
        <v>229417.20975910325</v>
      </c>
      <c r="Y74" s="14">
        <f t="shared" si="27"/>
        <v>33589.720307400188</v>
      </c>
      <c r="Z74" s="14">
        <f t="shared" ref="Z74:Z88" si="33">(W74*V74)/(1.03^B74)</f>
        <v>11868.367841948066</v>
      </c>
    </row>
    <row r="75" spans="1:26" x14ac:dyDescent="0.2">
      <c r="A75" s="5">
        <v>2084</v>
      </c>
      <c r="B75" s="5">
        <v>66</v>
      </c>
      <c r="C75">
        <v>2.25</v>
      </c>
      <c r="D75">
        <v>0.25</v>
      </c>
      <c r="E75" s="40">
        <f t="shared" si="22"/>
        <v>109632.80023154801</v>
      </c>
      <c r="F75" s="24">
        <f t="shared" si="18"/>
        <v>246673.80052098303</v>
      </c>
      <c r="G75" s="14">
        <f t="shared" si="28"/>
        <v>35064.382448095748</v>
      </c>
      <c r="H75" s="14">
        <f t="shared" si="29"/>
        <v>3896.0424942328609</v>
      </c>
      <c r="I75">
        <v>1.45</v>
      </c>
      <c r="J75">
        <v>0.15</v>
      </c>
      <c r="K75" s="28">
        <f t="shared" si="23"/>
        <v>1717580.5369609182</v>
      </c>
      <c r="L75" s="24">
        <f t="shared" si="19"/>
        <v>2490491.7785933316</v>
      </c>
      <c r="M75" s="14">
        <f t="shared" si="30"/>
        <v>354020.39464262582</v>
      </c>
      <c r="N75" s="14">
        <f t="shared" si="31"/>
        <v>36622.799445788878</v>
      </c>
      <c r="O75">
        <v>0.2</v>
      </c>
      <c r="P75">
        <v>0.4</v>
      </c>
      <c r="Q75" s="28">
        <f t="shared" si="24"/>
        <v>3837148.0081041818</v>
      </c>
      <c r="R75" s="24">
        <f t="shared" si="20"/>
        <v>767429.60162083642</v>
      </c>
      <c r="S75" s="14">
        <f t="shared" si="26"/>
        <v>109089.18983852015</v>
      </c>
      <c r="T75" s="14">
        <f t="shared" si="32"/>
        <v>218178.3796770403</v>
      </c>
      <c r="U75">
        <v>15</v>
      </c>
      <c r="V75">
        <v>5.3</v>
      </c>
      <c r="W75" s="11">
        <f t="shared" si="25"/>
        <v>15598.84081555396</v>
      </c>
      <c r="X75" s="14">
        <f t="shared" si="21"/>
        <v>233982.6122333094</v>
      </c>
      <c r="Y75" s="14">
        <f t="shared" si="27"/>
        <v>33260.345380114028</v>
      </c>
      <c r="Z75" s="14">
        <f t="shared" si="33"/>
        <v>11751.988700973623</v>
      </c>
    </row>
    <row r="76" spans="1:26" x14ac:dyDescent="0.2">
      <c r="A76" s="5">
        <v>2085</v>
      </c>
      <c r="B76" s="5">
        <v>67</v>
      </c>
      <c r="C76">
        <v>2.25</v>
      </c>
      <c r="D76">
        <v>0.25</v>
      </c>
      <c r="E76" s="40">
        <f t="shared" si="22"/>
        <v>111814.49295615582</v>
      </c>
      <c r="F76" s="24">
        <f t="shared" si="18"/>
        <v>251582.6091513506</v>
      </c>
      <c r="G76" s="14">
        <f t="shared" si="28"/>
        <v>34720.547241565873</v>
      </c>
      <c r="H76" s="14">
        <f t="shared" si="29"/>
        <v>3857.8385823962085</v>
      </c>
      <c r="I76">
        <v>1.45</v>
      </c>
      <c r="J76">
        <v>0.15</v>
      </c>
      <c r="K76" s="28">
        <f t="shared" si="23"/>
        <v>1751760.3896464405</v>
      </c>
      <c r="L76" s="24">
        <f t="shared" si="19"/>
        <v>2540052.5649873386</v>
      </c>
      <c r="M76" s="14">
        <f t="shared" si="30"/>
        <v>350548.93252040196</v>
      </c>
      <c r="N76" s="14">
        <f t="shared" si="31"/>
        <v>36263.682674524338</v>
      </c>
      <c r="O76">
        <v>0.2</v>
      </c>
      <c r="P76">
        <v>0.4</v>
      </c>
      <c r="Q76" s="28">
        <f t="shared" si="24"/>
        <v>3913507.253465455</v>
      </c>
      <c r="R76" s="24">
        <f t="shared" si="20"/>
        <v>782701.45069309103</v>
      </c>
      <c r="S76" s="14">
        <f t="shared" si="26"/>
        <v>108019.48030709387</v>
      </c>
      <c r="T76" s="14">
        <f t="shared" si="32"/>
        <v>216038.96061418773</v>
      </c>
      <c r="U76">
        <v>15</v>
      </c>
      <c r="V76">
        <v>5.3</v>
      </c>
      <c r="W76" s="11">
        <f t="shared" si="25"/>
        <v>15909.257747783484</v>
      </c>
      <c r="X76" s="14">
        <f t="shared" si="21"/>
        <v>238638.86621675227</v>
      </c>
      <c r="Y76" s="14">
        <f t="shared" si="27"/>
        <v>32934.200245804175</v>
      </c>
      <c r="Z76" s="14">
        <f t="shared" si="33"/>
        <v>11636.750753517474</v>
      </c>
    </row>
    <row r="77" spans="1:26" x14ac:dyDescent="0.2">
      <c r="A77" s="5">
        <v>2086</v>
      </c>
      <c r="B77" s="5">
        <v>68</v>
      </c>
      <c r="C77">
        <v>2.25</v>
      </c>
      <c r="D77">
        <v>0.25</v>
      </c>
      <c r="E77" s="40">
        <f t="shared" si="22"/>
        <v>114039.60136598333</v>
      </c>
      <c r="F77" s="24">
        <f t="shared" si="18"/>
        <v>256589.10307346249</v>
      </c>
      <c r="G77" s="14">
        <f t="shared" si="28"/>
        <v>34380.083622983533</v>
      </c>
      <c r="H77" s="14">
        <f t="shared" si="29"/>
        <v>3820.009291442615</v>
      </c>
      <c r="I77">
        <v>1.45</v>
      </c>
      <c r="J77">
        <v>0.15</v>
      </c>
      <c r="K77" s="28">
        <f t="shared" si="23"/>
        <v>1786620.4214004048</v>
      </c>
      <c r="L77" s="24">
        <f t="shared" si="19"/>
        <v>2590599.611030587</v>
      </c>
      <c r="M77" s="14">
        <f t="shared" si="30"/>
        <v>347111.51094908547</v>
      </c>
      <c r="N77" s="14">
        <f t="shared" si="31"/>
        <v>35908.087339560567</v>
      </c>
      <c r="O77">
        <v>0.2</v>
      </c>
      <c r="P77">
        <v>0.4</v>
      </c>
      <c r="Q77" s="28">
        <f t="shared" si="24"/>
        <v>3991386.0478094178</v>
      </c>
      <c r="R77" s="24">
        <f t="shared" si="20"/>
        <v>798277.20956188359</v>
      </c>
      <c r="S77" s="14">
        <f t="shared" si="26"/>
        <v>106960.26016039326</v>
      </c>
      <c r="T77" s="14">
        <f t="shared" si="32"/>
        <v>213920.52032078651</v>
      </c>
      <c r="U77">
        <v>15</v>
      </c>
      <c r="V77">
        <v>5.3</v>
      </c>
      <c r="W77" s="11">
        <f t="shared" si="25"/>
        <v>16225.851976964375</v>
      </c>
      <c r="X77" s="14">
        <f t="shared" si="21"/>
        <v>243387.77965446562</v>
      </c>
      <c r="Y77" s="14">
        <f t="shared" si="27"/>
        <v>32611.253233685122</v>
      </c>
      <c r="Z77" s="14">
        <f t="shared" si="33"/>
        <v>11522.642809235411</v>
      </c>
    </row>
    <row r="78" spans="1:26" x14ac:dyDescent="0.2">
      <c r="A78" s="5">
        <v>2087</v>
      </c>
      <c r="B78" s="5">
        <v>69</v>
      </c>
      <c r="C78">
        <v>2.25</v>
      </c>
      <c r="D78">
        <v>0.25</v>
      </c>
      <c r="E78" s="40">
        <f t="shared" si="22"/>
        <v>116308.9894331664</v>
      </c>
      <c r="F78" s="24">
        <f t="shared" si="18"/>
        <v>261695.22622462438</v>
      </c>
      <c r="G78" s="14">
        <f t="shared" si="28"/>
        <v>34042.958531146513</v>
      </c>
      <c r="H78" s="14">
        <f t="shared" si="29"/>
        <v>3782.550947905168</v>
      </c>
      <c r="I78">
        <v>1.45</v>
      </c>
      <c r="J78">
        <v>0.15</v>
      </c>
      <c r="K78" s="28">
        <f t="shared" si="23"/>
        <v>1822174.1677862729</v>
      </c>
      <c r="L78" s="24">
        <f t="shared" si="19"/>
        <v>2642152.5432900959</v>
      </c>
      <c r="M78" s="14">
        <f t="shared" si="30"/>
        <v>343707.79613298282</v>
      </c>
      <c r="N78" s="14">
        <f t="shared" si="31"/>
        <v>35555.978910308564</v>
      </c>
      <c r="O78">
        <v>0.2</v>
      </c>
      <c r="P78">
        <v>0.4</v>
      </c>
      <c r="Q78" s="28">
        <f t="shared" si="24"/>
        <v>4070814.6301608253</v>
      </c>
      <c r="R78" s="24">
        <f t="shared" si="20"/>
        <v>814162.92603216507</v>
      </c>
      <c r="S78" s="14">
        <f t="shared" si="26"/>
        <v>105911.42654134474</v>
      </c>
      <c r="T78" s="14">
        <f t="shared" si="32"/>
        <v>211822.85308268949</v>
      </c>
      <c r="U78">
        <v>15</v>
      </c>
      <c r="V78">
        <v>5.3</v>
      </c>
      <c r="W78" s="11">
        <f t="shared" si="25"/>
        <v>16548.746431305968</v>
      </c>
      <c r="X78" s="14">
        <f t="shared" si="21"/>
        <v>248231.19646958951</v>
      </c>
      <c r="Y78" s="14">
        <f t="shared" si="27"/>
        <v>32291.472983529573</v>
      </c>
      <c r="Z78" s="14">
        <f t="shared" si="33"/>
        <v>11409.653787513782</v>
      </c>
    </row>
    <row r="79" spans="1:26" x14ac:dyDescent="0.2">
      <c r="A79" s="5">
        <v>2088</v>
      </c>
      <c r="B79" s="5">
        <v>70</v>
      </c>
      <c r="C79">
        <v>2.25</v>
      </c>
      <c r="D79">
        <v>0.25</v>
      </c>
      <c r="E79" s="40">
        <f t="shared" si="22"/>
        <v>118623.53832288641</v>
      </c>
      <c r="F79" s="24">
        <f t="shared" si="18"/>
        <v>266902.9612264944</v>
      </c>
      <c r="G79" s="14">
        <f t="shared" si="28"/>
        <v>33709.139229044973</v>
      </c>
      <c r="H79" s="14">
        <f t="shared" si="29"/>
        <v>3745.4599143383311</v>
      </c>
      <c r="I79">
        <v>1.45</v>
      </c>
      <c r="J79">
        <v>0.15</v>
      </c>
      <c r="K79" s="28">
        <f t="shared" si="23"/>
        <v>1858435.4337252199</v>
      </c>
      <c r="L79" s="24">
        <f t="shared" si="19"/>
        <v>2694731.3789015687</v>
      </c>
      <c r="M79" s="14">
        <f t="shared" si="30"/>
        <v>340337.45754954289</v>
      </c>
      <c r="N79" s="14">
        <f t="shared" si="31"/>
        <v>35207.3231947803</v>
      </c>
      <c r="O79">
        <v>0.2</v>
      </c>
      <c r="P79">
        <v>0.4</v>
      </c>
      <c r="Q79" s="28">
        <f t="shared" si="24"/>
        <v>4151823.8413010258</v>
      </c>
      <c r="R79" s="24">
        <f t="shared" si="20"/>
        <v>830364.76826020516</v>
      </c>
      <c r="S79" s="14">
        <f t="shared" si="26"/>
        <v>104872.8776014733</v>
      </c>
      <c r="T79" s="14">
        <f t="shared" si="32"/>
        <v>209745.7552029466</v>
      </c>
      <c r="U79">
        <v>15</v>
      </c>
      <c r="V79">
        <v>5.3</v>
      </c>
      <c r="W79" s="11">
        <f t="shared" si="25"/>
        <v>16878.066485288957</v>
      </c>
      <c r="X79" s="14">
        <f t="shared" si="21"/>
        <v>253170.99727933435</v>
      </c>
      <c r="Y79" s="14">
        <f t="shared" si="27"/>
        <v>31974.828442623118</v>
      </c>
      <c r="Z79" s="14">
        <f t="shared" si="33"/>
        <v>11297.772716393501</v>
      </c>
    </row>
    <row r="80" spans="1:26" x14ac:dyDescent="0.2">
      <c r="A80" s="5">
        <v>2089</v>
      </c>
      <c r="B80" s="5">
        <v>71</v>
      </c>
      <c r="C80">
        <v>2.25</v>
      </c>
      <c r="D80">
        <v>0.25</v>
      </c>
      <c r="E80" s="40">
        <f t="shared" si="22"/>
        <v>120984.14673551185</v>
      </c>
      <c r="F80" s="24">
        <f t="shared" si="18"/>
        <v>272214.33015490166</v>
      </c>
      <c r="G80" s="14">
        <f t="shared" si="28"/>
        <v>33378.5933006825</v>
      </c>
      <c r="H80" s="14">
        <f t="shared" si="29"/>
        <v>3708.7325889647218</v>
      </c>
      <c r="I80">
        <v>1.45</v>
      </c>
      <c r="J80">
        <v>0.15</v>
      </c>
      <c r="K80" s="28">
        <f t="shared" si="23"/>
        <v>1895418.2988563518</v>
      </c>
      <c r="L80" s="24">
        <f t="shared" si="19"/>
        <v>2748356.53334171</v>
      </c>
      <c r="M80" s="14">
        <f t="shared" si="30"/>
        <v>337000.16791726096</v>
      </c>
      <c r="N80" s="14">
        <f t="shared" si="31"/>
        <v>34862.086336268374</v>
      </c>
      <c r="O80">
        <v>0.2</v>
      </c>
      <c r="P80">
        <v>0.4</v>
      </c>
      <c r="Q80" s="28">
        <f t="shared" si="24"/>
        <v>4234445.1357429167</v>
      </c>
      <c r="R80" s="24">
        <f t="shared" si="20"/>
        <v>846889.02714858344</v>
      </c>
      <c r="S80" s="14">
        <f t="shared" si="26"/>
        <v>103844.51249101227</v>
      </c>
      <c r="T80" s="14">
        <f t="shared" si="32"/>
        <v>207689.02498202454</v>
      </c>
      <c r="U80">
        <v>15</v>
      </c>
      <c r="V80">
        <v>5.3</v>
      </c>
      <c r="W80" s="11">
        <f t="shared" si="25"/>
        <v>17213.940008346206</v>
      </c>
      <c r="X80" s="14">
        <f t="shared" si="21"/>
        <v>258209.1001251931</v>
      </c>
      <c r="Y80" s="14">
        <f t="shared" si="27"/>
        <v>31661.28886274885</v>
      </c>
      <c r="Z80" s="14">
        <f t="shared" si="33"/>
        <v>11186.988731504594</v>
      </c>
    </row>
    <row r="81" spans="1:26" x14ac:dyDescent="0.2">
      <c r="A81" s="5">
        <v>2090</v>
      </c>
      <c r="B81" s="5">
        <v>72</v>
      </c>
      <c r="C81">
        <v>2.25</v>
      </c>
      <c r="D81">
        <v>0.25</v>
      </c>
      <c r="E81" s="40">
        <f t="shared" si="22"/>
        <v>123391.73125554854</v>
      </c>
      <c r="F81" s="24">
        <f t="shared" si="18"/>
        <v>277631.39532498422</v>
      </c>
      <c r="G81" s="14">
        <f t="shared" si="28"/>
        <v>33051.288647928239</v>
      </c>
      <c r="H81" s="14">
        <f t="shared" si="29"/>
        <v>3672.3654053253595</v>
      </c>
      <c r="I81">
        <v>1.45</v>
      </c>
      <c r="J81">
        <v>0.15</v>
      </c>
      <c r="K81" s="28">
        <f t="shared" si="23"/>
        <v>1933137.1230035932</v>
      </c>
      <c r="L81" s="24">
        <f t="shared" si="19"/>
        <v>2803048.8283552099</v>
      </c>
      <c r="M81" s="14">
        <f t="shared" si="30"/>
        <v>333695.60316389753</v>
      </c>
      <c r="N81" s="14">
        <f t="shared" si="31"/>
        <v>34520.234810058369</v>
      </c>
      <c r="O81">
        <v>0.2</v>
      </c>
      <c r="P81">
        <v>0.4</v>
      </c>
      <c r="Q81" s="28">
        <f t="shared" si="24"/>
        <v>4318710.5939442012</v>
      </c>
      <c r="R81" s="24">
        <f t="shared" si="20"/>
        <v>863742.11878884025</v>
      </c>
      <c r="S81" s="14">
        <f t="shared" si="26"/>
        <v>102826.23134911012</v>
      </c>
      <c r="T81" s="14">
        <f t="shared" si="32"/>
        <v>205652.46269822025</v>
      </c>
      <c r="U81">
        <v>15</v>
      </c>
      <c r="V81">
        <v>5.3</v>
      </c>
      <c r="W81" s="11">
        <f t="shared" si="25"/>
        <v>17556.497414512294</v>
      </c>
      <c r="X81" s="14">
        <f t="shared" si="21"/>
        <v>263347.46121768444</v>
      </c>
      <c r="Y81" s="14">
        <f t="shared" si="27"/>
        <v>31350.823797201509</v>
      </c>
      <c r="Z81" s="14">
        <f t="shared" si="33"/>
        <v>11077.291075011199</v>
      </c>
    </row>
    <row r="82" spans="1:26" x14ac:dyDescent="0.2">
      <c r="A82" s="5">
        <v>2091</v>
      </c>
      <c r="B82" s="5">
        <v>73</v>
      </c>
      <c r="C82">
        <v>2.25</v>
      </c>
      <c r="D82">
        <v>0.25</v>
      </c>
      <c r="E82" s="40">
        <f t="shared" si="22"/>
        <v>125847.22670753396</v>
      </c>
      <c r="F82" s="24">
        <f t="shared" si="18"/>
        <v>283156.26009195141</v>
      </c>
      <c r="G82" s="14">
        <f t="shared" si="28"/>
        <v>32727.193487400007</v>
      </c>
      <c r="H82" s="14">
        <f t="shared" si="29"/>
        <v>3636.3548319333345</v>
      </c>
      <c r="I82">
        <v>1.45</v>
      </c>
      <c r="J82">
        <v>0.15</v>
      </c>
      <c r="K82" s="28">
        <f t="shared" si="23"/>
        <v>1971606.5517513647</v>
      </c>
      <c r="L82" s="24">
        <f t="shared" si="19"/>
        <v>2858829.5000394788</v>
      </c>
      <c r="M82" s="14">
        <f t="shared" si="30"/>
        <v>330423.44239500887</v>
      </c>
      <c r="N82" s="14">
        <f t="shared" si="31"/>
        <v>34181.735420173332</v>
      </c>
      <c r="O82">
        <v>0.2</v>
      </c>
      <c r="P82">
        <v>0.4</v>
      </c>
      <c r="Q82" s="28">
        <f t="shared" si="24"/>
        <v>4404652.9347636914</v>
      </c>
      <c r="R82" s="24">
        <f t="shared" si="20"/>
        <v>880930.58695273835</v>
      </c>
      <c r="S82" s="14">
        <f t="shared" si="26"/>
        <v>101817.93529413344</v>
      </c>
      <c r="T82" s="14">
        <f t="shared" si="32"/>
        <v>203635.87058826687</v>
      </c>
      <c r="U82">
        <v>15</v>
      </c>
      <c r="V82">
        <v>5.3</v>
      </c>
      <c r="W82" s="11">
        <f t="shared" si="25"/>
        <v>17905.871713061089</v>
      </c>
      <c r="X82" s="14">
        <f t="shared" si="21"/>
        <v>268588.07569591631</v>
      </c>
      <c r="Y82" s="14">
        <f t="shared" si="27"/>
        <v>31043.403097830887</v>
      </c>
      <c r="Z82" s="14">
        <f t="shared" si="33"/>
        <v>10968.669094566914</v>
      </c>
    </row>
    <row r="83" spans="1:26" x14ac:dyDescent="0.2">
      <c r="A83" s="5">
        <v>2092</v>
      </c>
      <c r="B83" s="5">
        <v>74</v>
      </c>
      <c r="C83">
        <v>2.25</v>
      </c>
      <c r="D83">
        <v>0.25</v>
      </c>
      <c r="E83" s="40">
        <f t="shared" si="22"/>
        <v>128351.58651901389</v>
      </c>
      <c r="F83" s="24">
        <f t="shared" si="18"/>
        <v>288791.06966778124</v>
      </c>
      <c r="G83" s="14">
        <f t="shared" si="28"/>
        <v>32406.276347377931</v>
      </c>
      <c r="H83" s="14">
        <f t="shared" si="29"/>
        <v>3600.6973719308812</v>
      </c>
      <c r="I83">
        <v>1.45</v>
      </c>
      <c r="J83">
        <v>0.15</v>
      </c>
      <c r="K83" s="28">
        <f t="shared" si="23"/>
        <v>2010841.5221312169</v>
      </c>
      <c r="L83" s="24">
        <f t="shared" si="19"/>
        <v>2915720.2070902647</v>
      </c>
      <c r="M83" s="14">
        <f t="shared" si="30"/>
        <v>327183.36786278599</v>
      </c>
      <c r="N83" s="14">
        <f t="shared" si="31"/>
        <v>33846.555296150276</v>
      </c>
      <c r="O83">
        <v>0.2</v>
      </c>
      <c r="P83">
        <v>0.4</v>
      </c>
      <c r="Q83" s="28">
        <f t="shared" si="24"/>
        <v>4492305.5281654894</v>
      </c>
      <c r="R83" s="24">
        <f t="shared" si="20"/>
        <v>898461.10563309793</v>
      </c>
      <c r="S83" s="14">
        <f t="shared" si="26"/>
        <v>100819.52641406476</v>
      </c>
      <c r="T83" s="14">
        <f t="shared" si="32"/>
        <v>201639.05282812953</v>
      </c>
      <c r="U83">
        <v>15</v>
      </c>
      <c r="V83">
        <v>5.3</v>
      </c>
      <c r="W83" s="11">
        <f t="shared" si="25"/>
        <v>18262.198560151006</v>
      </c>
      <c r="X83" s="14">
        <f t="shared" si="21"/>
        <v>273932.97840226511</v>
      </c>
      <c r="Y83" s="14">
        <f t="shared" si="27"/>
        <v>30738.996912114304</v>
      </c>
      <c r="Z83" s="14">
        <f t="shared" si="33"/>
        <v>10861.112242280386</v>
      </c>
    </row>
    <row r="84" spans="1:26" x14ac:dyDescent="0.2">
      <c r="A84" s="5">
        <v>2093</v>
      </c>
      <c r="B84" s="5">
        <v>75</v>
      </c>
      <c r="C84">
        <v>2.25</v>
      </c>
      <c r="D84">
        <v>0.25</v>
      </c>
      <c r="E84" s="40">
        <f t="shared" si="22"/>
        <v>130905.78309074226</v>
      </c>
      <c r="F84" s="24">
        <f t="shared" si="18"/>
        <v>294538.01195417007</v>
      </c>
      <c r="G84" s="14">
        <f t="shared" si="28"/>
        <v>32088.506064748297</v>
      </c>
      <c r="H84" s="14">
        <f t="shared" si="29"/>
        <v>3565.3895627498114</v>
      </c>
      <c r="I84">
        <v>1.45</v>
      </c>
      <c r="J84">
        <v>0.15</v>
      </c>
      <c r="K84" s="28">
        <f t="shared" si="23"/>
        <v>2050857.2684216283</v>
      </c>
      <c r="L84" s="24">
        <f t="shared" si="19"/>
        <v>2973743.0392113607</v>
      </c>
      <c r="M84" s="14">
        <f t="shared" si="30"/>
        <v>323975.06493519939</v>
      </c>
      <c r="N84" s="14">
        <f t="shared" si="31"/>
        <v>33514.661889848219</v>
      </c>
      <c r="O84">
        <v>0.2</v>
      </c>
      <c r="P84">
        <v>0.4</v>
      </c>
      <c r="Q84" s="28">
        <f t="shared" si="24"/>
        <v>4581702.4081759825</v>
      </c>
      <c r="R84" s="24">
        <f t="shared" si="20"/>
        <v>916340.4816351966</v>
      </c>
      <c r="S84" s="14">
        <f t="shared" si="26"/>
        <v>99830.907756994799</v>
      </c>
      <c r="T84" s="14">
        <f t="shared" si="32"/>
        <v>199661.8155139896</v>
      </c>
      <c r="U84">
        <v>15</v>
      </c>
      <c r="V84">
        <v>5.3</v>
      </c>
      <c r="W84" s="11">
        <f t="shared" si="25"/>
        <v>18625.616311498012</v>
      </c>
      <c r="X84" s="14">
        <f t="shared" si="21"/>
        <v>279384.2446724702</v>
      </c>
      <c r="Y84" s="14">
        <f t="shared" si="27"/>
        <v>30437.575680257647</v>
      </c>
      <c r="Z84" s="14">
        <f t="shared" si="33"/>
        <v>10754.610073691032</v>
      </c>
    </row>
    <row r="85" spans="1:26" x14ac:dyDescent="0.2">
      <c r="A85" s="5">
        <v>2094</v>
      </c>
      <c r="B85" s="5">
        <v>76</v>
      </c>
      <c r="C85">
        <v>2.25</v>
      </c>
      <c r="D85">
        <v>0.25</v>
      </c>
      <c r="E85" s="40">
        <f t="shared" si="22"/>
        <v>133510.80817424803</v>
      </c>
      <c r="F85" s="24">
        <f t="shared" si="18"/>
        <v>300399.31839205808</v>
      </c>
      <c r="G85" s="14">
        <f t="shared" si="28"/>
        <v>31773.851781977472</v>
      </c>
      <c r="H85" s="14">
        <f t="shared" si="29"/>
        <v>3530.4279757752747</v>
      </c>
      <c r="I85">
        <v>1.45</v>
      </c>
      <c r="J85">
        <v>0.15</v>
      </c>
      <c r="K85" s="28">
        <f t="shared" si="23"/>
        <v>2091669.3280632189</v>
      </c>
      <c r="L85" s="24">
        <f t="shared" si="19"/>
        <v>3032920.5256916671</v>
      </c>
      <c r="M85" s="14">
        <f t="shared" si="30"/>
        <v>320798.22206544655</v>
      </c>
      <c r="N85" s="14">
        <f t="shared" si="31"/>
        <v>33186.022972287581</v>
      </c>
      <c r="O85">
        <v>0.2</v>
      </c>
      <c r="P85">
        <v>0.4</v>
      </c>
      <c r="Q85" s="28">
        <f t="shared" si="24"/>
        <v>4672878.2860986851</v>
      </c>
      <c r="R85" s="24">
        <f t="shared" si="20"/>
        <v>934575.65721973707</v>
      </c>
      <c r="S85" s="14">
        <f t="shared" si="26"/>
        <v>98851.983321707783</v>
      </c>
      <c r="T85" s="14">
        <f t="shared" si="32"/>
        <v>197703.96664341557</v>
      </c>
      <c r="U85">
        <v>15</v>
      </c>
      <c r="V85">
        <v>5.3</v>
      </c>
      <c r="W85" s="11">
        <f t="shared" si="25"/>
        <v>18996.266076096821</v>
      </c>
      <c r="X85" s="14">
        <f t="shared" si="21"/>
        <v>284943.99114145234</v>
      </c>
      <c r="Y85" s="14">
        <f t="shared" si="27"/>
        <v>30139.110132325026</v>
      </c>
      <c r="Z85" s="14">
        <f t="shared" si="33"/>
        <v>10649.152246754842</v>
      </c>
    </row>
    <row r="86" spans="1:26" x14ac:dyDescent="0.2">
      <c r="A86" s="5">
        <v>2095</v>
      </c>
      <c r="B86" s="5">
        <v>77</v>
      </c>
      <c r="C86">
        <v>2.25</v>
      </c>
      <c r="D86">
        <v>0.25</v>
      </c>
      <c r="E86" s="40">
        <f t="shared" si="22"/>
        <v>136167.67325691556</v>
      </c>
      <c r="F86" s="24">
        <f t="shared" si="18"/>
        <v>306377.26482806</v>
      </c>
      <c r="G86" s="14">
        <f t="shared" si="28"/>
        <v>31462.282944115363</v>
      </c>
      <c r="H86" s="14">
        <f t="shared" si="29"/>
        <v>3495.8092160128181</v>
      </c>
      <c r="I86">
        <v>1.45</v>
      </c>
      <c r="J86">
        <v>0.15</v>
      </c>
      <c r="K86" s="28">
        <f t="shared" si="23"/>
        <v>2133293.5476916768</v>
      </c>
      <c r="L86" s="24">
        <f t="shared" si="19"/>
        <v>3093275.6441529314</v>
      </c>
      <c r="M86" s="14">
        <f t="shared" si="30"/>
        <v>317652.53076169803</v>
      </c>
      <c r="N86" s="14">
        <f t="shared" si="31"/>
        <v>32860.606630520488</v>
      </c>
      <c r="O86">
        <v>0.2</v>
      </c>
      <c r="P86">
        <v>0.4</v>
      </c>
      <c r="Q86" s="28">
        <f t="shared" si="24"/>
        <v>4765868.5639920495</v>
      </c>
      <c r="R86" s="24">
        <f t="shared" si="20"/>
        <v>953173.71279840998</v>
      </c>
      <c r="S86" s="14">
        <f t="shared" si="26"/>
        <v>97882.658048359022</v>
      </c>
      <c r="T86" s="14">
        <f t="shared" si="32"/>
        <v>195765.31609671804</v>
      </c>
      <c r="U86">
        <v>15</v>
      </c>
      <c r="V86">
        <v>5.3</v>
      </c>
      <c r="W86" s="11">
        <f t="shared" si="25"/>
        <v>19374.291771011147</v>
      </c>
      <c r="X86" s="14">
        <f t="shared" si="21"/>
        <v>290614.37656516721</v>
      </c>
      <c r="Y86" s="14">
        <f t="shared" si="27"/>
        <v>29843.5712853964</v>
      </c>
      <c r="Z86" s="14">
        <f t="shared" si="33"/>
        <v>10544.728520840061</v>
      </c>
    </row>
    <row r="87" spans="1:26" x14ac:dyDescent="0.2">
      <c r="A87" s="5">
        <v>2096</v>
      </c>
      <c r="B87" s="5">
        <v>78</v>
      </c>
      <c r="C87">
        <v>2.25</v>
      </c>
      <c r="D87">
        <v>0.25</v>
      </c>
      <c r="E87" s="40">
        <f t="shared" si="22"/>
        <v>138877.40995472818</v>
      </c>
      <c r="F87" s="24">
        <f t="shared" si="18"/>
        <v>312474.17239813838</v>
      </c>
      <c r="G87" s="14">
        <f t="shared" si="28"/>
        <v>31153.769295828399</v>
      </c>
      <c r="H87" s="14">
        <f t="shared" si="29"/>
        <v>3461.5299217587112</v>
      </c>
      <c r="I87">
        <v>1.45</v>
      </c>
      <c r="J87">
        <v>0.15</v>
      </c>
      <c r="K87" s="28">
        <f t="shared" si="23"/>
        <v>2175746.0892907414</v>
      </c>
      <c r="L87" s="24">
        <f t="shared" si="19"/>
        <v>3154831.8294715751</v>
      </c>
      <c r="M87" s="14">
        <f t="shared" si="30"/>
        <v>314537.68555714155</v>
      </c>
      <c r="N87" s="14">
        <f t="shared" si="31"/>
        <v>32538.381264531883</v>
      </c>
      <c r="O87">
        <v>0.2</v>
      </c>
      <c r="P87">
        <v>0.4</v>
      </c>
      <c r="Q87" s="28">
        <f t="shared" si="24"/>
        <v>4860709.3484154912</v>
      </c>
      <c r="R87" s="24">
        <f t="shared" si="20"/>
        <v>972141.86968309828</v>
      </c>
      <c r="S87" s="14">
        <f t="shared" si="26"/>
        <v>96922.837809244011</v>
      </c>
      <c r="T87" s="14">
        <f t="shared" si="32"/>
        <v>193845.67561848802</v>
      </c>
      <c r="U87">
        <v>15</v>
      </c>
      <c r="V87">
        <v>5.3</v>
      </c>
      <c r="W87" s="11">
        <f t="shared" si="25"/>
        <v>19759.840177254271</v>
      </c>
      <c r="X87" s="14">
        <f t="shared" si="21"/>
        <v>296397.60265881405</v>
      </c>
      <c r="Y87" s="14">
        <f t="shared" si="27"/>
        <v>29550.930440753189</v>
      </c>
      <c r="Z87" s="14">
        <f t="shared" si="33"/>
        <v>10441.328755732793</v>
      </c>
    </row>
    <row r="88" spans="1:26" x14ac:dyDescent="0.2">
      <c r="A88" s="5">
        <v>2097</v>
      </c>
      <c r="B88" s="5">
        <v>79</v>
      </c>
      <c r="C88">
        <v>2.25</v>
      </c>
      <c r="D88">
        <v>0.25</v>
      </c>
      <c r="E88" s="40">
        <f t="shared" si="22"/>
        <v>141641.07041282728</v>
      </c>
      <c r="F88" s="24">
        <f t="shared" si="18"/>
        <v>318692.40842886135</v>
      </c>
      <c r="G88" s="14">
        <f t="shared" si="28"/>
        <v>30848.280878461541</v>
      </c>
      <c r="H88" s="14">
        <f t="shared" si="29"/>
        <v>3427.5867642735047</v>
      </c>
      <c r="I88">
        <v>1.45</v>
      </c>
      <c r="J88">
        <v>0.15</v>
      </c>
      <c r="K88" s="28">
        <f t="shared" si="23"/>
        <v>2219043.4364676271</v>
      </c>
      <c r="L88" s="24">
        <f t="shared" si="19"/>
        <v>3217612.9828780591</v>
      </c>
      <c r="M88" s="14">
        <f t="shared" si="30"/>
        <v>311453.38398031908</v>
      </c>
      <c r="N88" s="14">
        <f t="shared" si="31"/>
        <v>32219.315584170938</v>
      </c>
      <c r="O88">
        <v>0.2</v>
      </c>
      <c r="P88">
        <v>0.4</v>
      </c>
      <c r="Q88" s="28">
        <f t="shared" si="24"/>
        <v>4957437.4644489596</v>
      </c>
      <c r="R88" s="24">
        <f t="shared" si="20"/>
        <v>991487.49288979196</v>
      </c>
      <c r="S88" s="14">
        <f t="shared" si="26"/>
        <v>95972.429399658227</v>
      </c>
      <c r="T88" s="14">
        <f t="shared" si="32"/>
        <v>191944.85879931645</v>
      </c>
      <c r="U88">
        <v>15</v>
      </c>
      <c r="V88">
        <v>5.3</v>
      </c>
      <c r="W88" s="11">
        <f t="shared" si="25"/>
        <v>20153.060996781631</v>
      </c>
      <c r="X88" s="14">
        <f t="shared" si="21"/>
        <v>302295.91495172447</v>
      </c>
      <c r="Y88" s="14">
        <f t="shared" si="27"/>
        <v>29261.159181091436</v>
      </c>
      <c r="Z88" s="14">
        <f t="shared" si="33"/>
        <v>10338.942910652306</v>
      </c>
    </row>
    <row r="89" spans="1:26" x14ac:dyDescent="0.2">
      <c r="F89" s="14"/>
      <c r="G89" s="15"/>
      <c r="H89" s="15">
        <f>SUM(H9:H88)</f>
        <v>415250.81799539045</v>
      </c>
      <c r="L89" s="14"/>
      <c r="M89" s="15"/>
      <c r="N89" s="15">
        <f>SUM(N9:N88)</f>
        <v>3903357.6891566683</v>
      </c>
      <c r="R89" s="14"/>
      <c r="S89" s="15"/>
      <c r="T89" s="15">
        <f>SUM(T9:T88)</f>
        <v>23254045.807741869</v>
      </c>
      <c r="X89" s="14"/>
      <c r="Z89" s="15">
        <f>SUM(Z9:Z88)</f>
        <v>1252558.956524618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B38" sqref="B38"/>
    </sheetView>
  </sheetViews>
  <sheetFormatPr defaultRowHeight="12.75" x14ac:dyDescent="0.2"/>
  <cols>
    <col min="1" max="1" width="3" bestFit="1" customWidth="1"/>
    <col min="3" max="3" width="12.140625" bestFit="1" customWidth="1"/>
    <col min="4" max="4" width="15.7109375" style="36" hidden="1" customWidth="1"/>
  </cols>
  <sheetData>
    <row r="2" spans="1:6" x14ac:dyDescent="0.2">
      <c r="B2" s="20" t="s">
        <v>32</v>
      </c>
      <c r="C2" s="20" t="s">
        <v>35</v>
      </c>
      <c r="D2" s="36" t="s">
        <v>18</v>
      </c>
      <c r="E2" s="30" t="s">
        <v>34</v>
      </c>
    </row>
    <row r="3" spans="1:6" x14ac:dyDescent="0.2">
      <c r="A3">
        <v>10</v>
      </c>
      <c r="B3">
        <v>2003</v>
      </c>
      <c r="C3">
        <v>0.79</v>
      </c>
      <c r="D3" s="36">
        <f>C3*((1+E3)^A3)</f>
        <v>1.0014439741803012</v>
      </c>
      <c r="E3">
        <v>2.4E-2</v>
      </c>
    </row>
    <row r="4" spans="1:6" x14ac:dyDescent="0.2">
      <c r="A4">
        <v>9</v>
      </c>
      <c r="B4">
        <v>2004</v>
      </c>
      <c r="C4">
        <v>0.81</v>
      </c>
      <c r="D4" s="36">
        <f t="shared" ref="D4:D12" si="0">C4*((1+E4)^A4)</f>
        <v>1.002731431821158</v>
      </c>
      <c r="E4">
        <v>2.4E-2</v>
      </c>
    </row>
    <row r="5" spans="1:6" x14ac:dyDescent="0.2">
      <c r="A5">
        <v>8</v>
      </c>
      <c r="B5">
        <v>2005</v>
      </c>
      <c r="C5">
        <v>0.84</v>
      </c>
      <c r="D5" s="36">
        <f t="shared" si="0"/>
        <v>0.99973858128315285</v>
      </c>
      <c r="E5">
        <v>2.1999999999999999E-2</v>
      </c>
    </row>
    <row r="6" spans="1:6" x14ac:dyDescent="0.2">
      <c r="A6">
        <v>7</v>
      </c>
      <c r="B6">
        <v>2006</v>
      </c>
      <c r="C6">
        <v>0.87</v>
      </c>
      <c r="D6" s="36">
        <f t="shared" si="0"/>
        <v>0.99935653085487341</v>
      </c>
      <c r="E6">
        <v>0.02</v>
      </c>
    </row>
    <row r="7" spans="1:6" x14ac:dyDescent="0.2">
      <c r="A7">
        <v>6</v>
      </c>
      <c r="B7">
        <v>2007</v>
      </c>
      <c r="C7">
        <v>0.89</v>
      </c>
      <c r="D7" s="36">
        <f t="shared" si="0"/>
        <v>0.99640319324958926</v>
      </c>
      <c r="E7">
        <v>1.9E-2</v>
      </c>
    </row>
    <row r="8" spans="1:6" x14ac:dyDescent="0.2">
      <c r="A8">
        <v>5</v>
      </c>
      <c r="B8">
        <v>2008</v>
      </c>
      <c r="C8">
        <v>0.92</v>
      </c>
      <c r="D8" s="36">
        <f t="shared" si="0"/>
        <v>1.0009043851028681</v>
      </c>
      <c r="E8">
        <v>1.7000000000000001E-2</v>
      </c>
    </row>
    <row r="9" spans="1:6" x14ac:dyDescent="0.2">
      <c r="A9">
        <v>4</v>
      </c>
      <c r="B9">
        <v>2009</v>
      </c>
      <c r="C9">
        <v>0.92</v>
      </c>
      <c r="D9" s="36">
        <f t="shared" si="0"/>
        <v>1.00367108015552</v>
      </c>
      <c r="E9">
        <v>2.1999999999999999E-2</v>
      </c>
    </row>
    <row r="10" spans="1:6" x14ac:dyDescent="0.2">
      <c r="A10">
        <v>3</v>
      </c>
      <c r="B10">
        <v>2010</v>
      </c>
      <c r="C10">
        <v>0.94</v>
      </c>
      <c r="D10" s="36">
        <f t="shared" si="0"/>
        <v>1.0004723253399996</v>
      </c>
      <c r="E10">
        <v>2.1000000000000001E-2</v>
      </c>
    </row>
    <row r="11" spans="1:6" x14ac:dyDescent="0.2">
      <c r="A11">
        <v>2</v>
      </c>
      <c r="B11">
        <v>2011</v>
      </c>
      <c r="C11">
        <v>0.97</v>
      </c>
      <c r="D11" s="36">
        <f t="shared" si="0"/>
        <v>1.00128832</v>
      </c>
      <c r="E11">
        <v>1.6E-2</v>
      </c>
    </row>
    <row r="12" spans="1:6" x14ac:dyDescent="0.2">
      <c r="A12">
        <v>1</v>
      </c>
      <c r="B12">
        <v>2012</v>
      </c>
      <c r="C12">
        <v>0.99</v>
      </c>
      <c r="D12" s="36">
        <f t="shared" si="0"/>
        <v>1.00386</v>
      </c>
      <c r="E12">
        <v>1.4E-2</v>
      </c>
    </row>
    <row r="13" spans="1:6" x14ac:dyDescent="0.2">
      <c r="A13">
        <v>0</v>
      </c>
      <c r="B13">
        <v>2013</v>
      </c>
      <c r="C13">
        <v>1</v>
      </c>
    </row>
    <row r="14" spans="1:6" x14ac:dyDescent="0.2">
      <c r="E14" s="38">
        <f>AVERAGE(E3:E12)</f>
        <v>1.9900000000000001E-2</v>
      </c>
      <c r="F14" s="20" t="s">
        <v>36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TP010015268</AuthoringAssetId>
    <AssetId xmlns="145c5697-5eb5-440b-b2f1-a8273fb59250">TS010015268</AssetI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AD354F-C9B3-4ACE-8191-3B9FF2A08815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145c5697-5eb5-440b-b2f1-a8273fb5925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5A2CCA5-90DF-4070-810C-3E2FFAAEFE7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A707692-5599-4722-8F3C-909633B1D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7FAE9481-727E-4DC3-B492-19362403A4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Transit</vt:lpstr>
      <vt:lpstr>Safety</vt:lpstr>
      <vt:lpstr>CPI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present value calculator</dc:title>
  <dc:creator>jiacobucci</dc:creator>
  <cp:lastModifiedBy>David Powers</cp:lastModifiedBy>
  <cp:lastPrinted>2015-05-12T15:58:55Z</cp:lastPrinted>
  <dcterms:created xsi:type="dcterms:W3CDTF">2004-05-19T17:36:17Z</dcterms:created>
  <dcterms:modified xsi:type="dcterms:W3CDTF">2015-05-27T20:45:48Z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5540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TS010015268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Net present value calculator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EY001079779</vt:lpwstr>
  </property>
  <property fmtid="{D5CDD505-2E9C-101B-9397-08002B2CF9AE}" pid="21" name="SourceTitle">
    <vt:lpwstr>Net present value calculator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Never Localize</vt:lpwstr>
  </property>
  <property fmtid="{D5CDD505-2E9C-101B-9397-08002B2CF9AE}" pid="27" name="Applications">
    <vt:lpwstr>79;#Template 12;#23;#Microsoft Office Excel 2007;#22;#Excel 2003;#347;#Work Essentials 12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ShowIn">
    <vt:lpwstr>Show everywhere</vt:lpwstr>
  </property>
  <property fmtid="{D5CDD505-2E9C-101B-9397-08002B2CF9AE}" pid="32" name="UANotes">
    <vt:lpwstr>WE template</vt:lpwstr>
  </property>
  <property fmtid="{D5CDD505-2E9C-101B-9397-08002B2CF9AE}" pid="33" name="TemplateStatus">
    <vt:lpwstr>Complete</vt:lpwstr>
  </property>
  <property fmtid="{D5CDD505-2E9C-101B-9397-08002B2CF9AE}" pid="34" name="PublishStatusLookup">
    <vt:lpwstr>260611</vt:lpwstr>
  </property>
  <property fmtid="{D5CDD505-2E9C-101B-9397-08002B2CF9AE}" pid="35" name="APTrustLevel">
    <vt:lpwstr>1.00000000000000</vt:lpwstr>
  </property>
  <property fmtid="{D5CDD505-2E9C-101B-9397-08002B2CF9AE}" pid="36" name="TPClientViewer">
    <vt:lpwstr>Microsoft Office Excel</vt:lpwstr>
  </property>
  <property fmtid="{D5CDD505-2E9C-101B-9397-08002B2CF9AE}" pid="37" name="TPComponent">
    <vt:lpwstr>EXCELFiles</vt:lpwstr>
  </property>
  <property fmtid="{D5CDD505-2E9C-101B-9397-08002B2CF9AE}" pid="38" name="TPNamespace">
    <vt:lpwstr>EXCEL</vt:lpwstr>
  </property>
  <property fmtid="{D5CDD505-2E9C-101B-9397-08002B2CF9AE}" pid="39" name="Content Type">
    <vt:lpwstr>OOFile</vt:lpwstr>
  </property>
  <property fmtid="{D5CDD505-2E9C-101B-9397-08002B2CF9AE}" pid="40" name="AuthoringAssetId">
    <vt:lpwstr>TP010015268</vt:lpwstr>
  </property>
  <property fmtid="{D5CDD505-2E9C-101B-9397-08002B2CF9AE}" pid="41" name="NumericAssetId">
    <vt:lpwstr/>
  </property>
  <property fmtid="{D5CDD505-2E9C-101B-9397-08002B2CF9AE}" pid="42" name="AppVer">
    <vt:lpwstr/>
  </property>
</Properties>
</file>